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SSO\Documents\01 AUTOEVALUACION 2017\3ER_ TRIMESTRE 2017\"/>
    </mc:Choice>
  </mc:AlternateContent>
  <bookViews>
    <workbookView xWindow="0" yWindow="0" windowWidth="7470" windowHeight="2760" tabRatio="935" firstSheet="32" activeTab="37"/>
  </bookViews>
  <sheets>
    <sheet name="ANEXO 4.A CONCENTRADO DE CONV" sheetId="95" r:id="rId1"/>
    <sheet name="4.A.1RTRANSF Nuevo(T)" sheetId="93" r:id="rId2"/>
    <sheet name="4.A.2RTRANSF Nuevo(P)" sheetId="92" r:id="rId3"/>
    <sheet name="4.A.3RTRANSF Nuevo(NI)" sheetId="97" r:id="rId4"/>
    <sheet name="4.A.4RTRANSF Nuevo(NI)INT" sheetId="91" r:id="rId5"/>
    <sheet name="4.A.5RTRANSF Economias(T)" sheetId="90" r:id="rId6"/>
    <sheet name="4.A.6RTRANSF Economias(NI)INT" sheetId="88" r:id="rId7"/>
    <sheet name="4.A.7FORTASEG Nuevo(NI)INT " sheetId="96" r:id="rId8"/>
    <sheet name="4.A.8FORTASEG Nuevo(T)" sheetId="98" r:id="rId9"/>
    <sheet name="4.A.9FORTASEG Nuevo(P)" sheetId="60" r:id="rId10"/>
    <sheet name="4.A.10FORTASEG Nuevo(NI)" sheetId="59" r:id="rId11"/>
    <sheet name="4.A.11FORTASEG Refrendo(NI)" sheetId="61" r:id="rId12"/>
    <sheet name="4.A.12PINFRA Economias(NI)INT" sheetId="85" r:id="rId13"/>
    <sheet name="4.A.13PINFRA Economias(NI)" sheetId="86" r:id="rId14"/>
    <sheet name="4.A.14AAL Nuevo(NI)INT" sheetId="99" r:id="rId15"/>
    <sheet name="4.A.15AAL Nuevo(P)" sheetId="100" r:id="rId16"/>
    <sheet name="4.A.16AAL Nuevo(NI)" sheetId="101" r:id="rId17"/>
    <sheet name="4.A.17PTAR Nuevo(NI)INT" sheetId="102" r:id="rId18"/>
    <sheet name="4.A.18PTAR Nuevo(NI)" sheetId="103" r:id="rId19"/>
    <sheet name="4.A.19APAUR Nuevo(NI)INT" sheetId="104" r:id="rId20"/>
    <sheet name="4.A.20APAUR Nuevo(P)" sheetId="105" r:id="rId21"/>
    <sheet name="4.A.21APAUR Nuevo(NI)" sheetId="41" r:id="rId22"/>
    <sheet name="4.A.22PDR Nuevo(NI) INT" sheetId="106" r:id="rId23"/>
    <sheet name="4.A.23PROYREG Nuevo(P)" sheetId="87" r:id="rId24"/>
    <sheet name="4.A.24HID Nuevo(T)" sheetId="110" r:id="rId25"/>
    <sheet name="4.A.25HID Nuevo(NI)" sheetId="67" r:id="rId26"/>
    <sheet name="4.A.26HID Nuevo(NI)INT" sheetId="66" r:id="rId27"/>
    <sheet name="4.A.27HID Economias(NI)INT" sheetId="62" r:id="rId28"/>
    <sheet name="4.A.28HID Economias(T)" sheetId="65" r:id="rId29"/>
    <sheet name="4.A.29HID Economias(NI)" sheetId="63" r:id="rId30"/>
    <sheet name="4.A.30FORTA Economias (INT)" sheetId="56" r:id="rId31"/>
    <sheet name="4.A.31FORTA Nuevo(NI)INT" sheetId="111" r:id="rId32"/>
    <sheet name="4.A.32FORTA Nuevo(P)" sheetId="112" r:id="rId33"/>
    <sheet name="4.A.33FORTA Refrendo(T)" sheetId="55" r:id="rId34"/>
    <sheet name="4.A.34FORTA Refrendo(NI)" sheetId="54" r:id="rId35"/>
    <sheet name="4.A.35FFIN Economias(NI)INT" sheetId="42" r:id="rId36"/>
    <sheet name="4.A.36FFRONT Nuevo(NI)" sheetId="113" r:id="rId37"/>
    <sheet name="4.A.37FISE Nuevo(NI)INT" sheetId="114" r:id="rId38"/>
    <sheet name="4.A.38FISE Nuevo(P)" sheetId="47" r:id="rId39"/>
  </sheets>
  <externalReferences>
    <externalReference r:id="rId40"/>
    <externalReference r:id="rId41"/>
    <externalReference r:id="rId42"/>
    <externalReference r:id="rId43"/>
    <externalReference r:id="rId44"/>
  </externalReferences>
  <definedNames>
    <definedName name="ACUMULADO" localSheetId="7">#REF!</definedName>
    <definedName name="ACUMULADO" localSheetId="0">#REF!</definedName>
    <definedName name="ACUMULADO">#REF!</definedName>
    <definedName name="_xlnm.Print_Area" localSheetId="0">'ANEXO 4.A CONCENTRADO DE CONV'!$A$1:$M$47</definedName>
    <definedName name="AUTOEVALUACION" localSheetId="7">#REF!</definedName>
    <definedName name="AUTOEVALUACION" localSheetId="0">'[1]CUADRO 3'!$A$2</definedName>
    <definedName name="AUTOEVALUACION">#REF!</definedName>
    <definedName name="CLAVE" localSheetId="7">'[2]ANEXO 4.9 ACCSXCONTRATO'!#REF!</definedName>
    <definedName name="CLAVE">'[2]ANEXO 4.9 ACCSXCONTRATO'!#REF!</definedName>
    <definedName name="CLAVES" localSheetId="7">'[2]ANEXO 3 PROG.PPTARIOS'!#REF!</definedName>
    <definedName name="CLAVES">'[2]ANEXO 3 PROG.PPTARIOS'!#REF!</definedName>
    <definedName name="CONTRATO" localSheetId="7">'[2]ANEXO 4.9 ACCSXCONTRATO'!#REF!</definedName>
    <definedName name="CONTRATO">'[2]ANEXO 4.9 ACCSXCONTRATO'!#REF!</definedName>
    <definedName name="CONTRATOS" localSheetId="7">'[2]ANEXO 4.9 ACCSXCONTRATO'!#REF!</definedName>
    <definedName name="CONTRATOS">'[2]ANEXO 4.9 ACCSXCONTRATO'!#REF!</definedName>
    <definedName name="DE" localSheetId="7">#REF!</definedName>
    <definedName name="DE" localSheetId="0">#REF!</definedName>
    <definedName name="DE">#REF!</definedName>
    <definedName name="E" localSheetId="7">#REF!</definedName>
    <definedName name="E" localSheetId="0">#REF!</definedName>
    <definedName name="E">#REF!</definedName>
    <definedName name="EW" localSheetId="7">#REF!</definedName>
    <definedName name="EW" localSheetId="0">#REF!</definedName>
    <definedName name="EW">#REF!</definedName>
    <definedName name="FECHAUTO" localSheetId="7">#REF!</definedName>
    <definedName name="FECHAUTO" localSheetId="0">'[1]CUADRO 3'!$A$3</definedName>
    <definedName name="FECHAUTO">#REF!</definedName>
    <definedName name="FINIQUITO" localSheetId="7">'[2]ANEXO 4.9 ACCSXCONTRATO'!#REF!</definedName>
    <definedName name="FINIQUITO">'[2]ANEXO 4.9 ACCSXCONTRATO'!#REF!</definedName>
    <definedName name="III" localSheetId="7">'[2]ANEXO 4.9 ACCSXCONTRATO'!#REF!</definedName>
    <definedName name="III">'[2]ANEXO 4.9 ACCSXCONTRATO'!#REF!</definedName>
    <definedName name="LISTA" localSheetId="7">'[2]ACCCONVENIDAS 4.B'!#REF!</definedName>
    <definedName name="LISTA">'[2]ACCCONVENIDAS 4.B'!#REF!</definedName>
    <definedName name="META" localSheetId="7">'[2]ANEXO 3 PROG.PPTARIOS'!#REF!</definedName>
    <definedName name="META">'[2]ANEXO 3 PROG.PPTARIOS'!#REF!</definedName>
    <definedName name="META2" localSheetId="7">'[2]ANEXO 3 PROG.PPTARIOS'!#REF!</definedName>
    <definedName name="META2">'[2]ANEXO 3 PROG.PPTARIOS'!#REF!</definedName>
    <definedName name="momen" localSheetId="7">'[3]ANEXO 4.9 ACCSXCONTRATO'!#REF!</definedName>
    <definedName name="momen">'[3]ANEXO 4.9 ACCSXCONTRATO'!#REF!</definedName>
    <definedName name="nombre" localSheetId="7">'[3]ANEXO 3 PROG.PPTARIOS'!#REF!</definedName>
    <definedName name="nombre">'[3]ANEXO 3 PROG.PPTARIOS'!#REF!</definedName>
    <definedName name="nuevos" localSheetId="7">'[2]ANEXO 4.9 ACCSXCONTRATO'!#REF!</definedName>
    <definedName name="nuevos">'[2]ANEXO 4.9 ACCSXCONTRATO'!#REF!</definedName>
    <definedName name="PERIODO" localSheetId="0">'[4]EVALUACION DEL GASTO'!$L$6</definedName>
    <definedName name="PERIODO">'[5]EVALUACION DEL GASTO'!$L$6</definedName>
    <definedName name="presup" localSheetId="7">'[2]ANEXO 3 PROG.PPTARIOS'!#REF!</definedName>
    <definedName name="presup">'[2]ANEXO 3 PROG.PPTARIOS'!#REF!</definedName>
    <definedName name="prog" localSheetId="7">'[2]ANEXO 3 PROG.PPTARIOS'!#REF!</definedName>
    <definedName name="prog">'[2]ANEXO 3 PROG.PPTARIOS'!#REF!</definedName>
    <definedName name="PROGRAMA" localSheetId="7">'[2]ANEXO 3 PROG.PPTARIOS'!#REF!</definedName>
    <definedName name="PROGRAMA">'[2]ANEXO 3 PROG.PPTARIOS'!#REF!</definedName>
    <definedName name="PROY" localSheetId="7">'[2]ANEXO 4.9 ACCSXCONTRATO'!#REF!</definedName>
    <definedName name="PROY">'[2]ANEXO 4.9 ACCSXCONTRATO'!#REF!</definedName>
    <definedName name="REDONDEAR">'ANEXO 4.A CONCENTRADO DE CONV'!$M$16</definedName>
    <definedName name="RES">'[1]CUADRO 3'!$A$4</definedName>
    <definedName name="_xlnm.Print_Titles" localSheetId="10">'4.A.10FORTASEG Nuevo(NI)'!$1:$9</definedName>
    <definedName name="_xlnm.Print_Titles" localSheetId="11">'4.A.11FORTASEG Refrendo(NI)'!$1:$9</definedName>
    <definedName name="_xlnm.Print_Titles" localSheetId="12">'4.A.12PINFRA Economias(NI)INT'!$1:$9</definedName>
    <definedName name="_xlnm.Print_Titles" localSheetId="13">'4.A.13PINFRA Economias(NI)'!$1:$9</definedName>
    <definedName name="_xlnm.Print_Titles" localSheetId="14">'4.A.14AAL Nuevo(NI)INT'!$1:$9</definedName>
    <definedName name="_xlnm.Print_Titles" localSheetId="15">'4.A.15AAL Nuevo(P)'!$1:$9</definedName>
    <definedName name="_xlnm.Print_Titles" localSheetId="16">'4.A.16AAL Nuevo(NI)'!$1:$9</definedName>
    <definedName name="_xlnm.Print_Titles" localSheetId="17">'4.A.17PTAR Nuevo(NI)INT'!$1:$9</definedName>
    <definedName name="_xlnm.Print_Titles" localSheetId="18">'4.A.18PTAR Nuevo(NI)'!$1:$9</definedName>
    <definedName name="_xlnm.Print_Titles" localSheetId="19">'4.A.19APAUR Nuevo(NI)INT'!$1:$9</definedName>
    <definedName name="_xlnm.Print_Titles" localSheetId="1">'4.A.1RTRANSF Nuevo(T)'!$1:$9</definedName>
    <definedName name="_xlnm.Print_Titles" localSheetId="20">'4.A.20APAUR Nuevo(P)'!$1:$9</definedName>
    <definedName name="_xlnm.Print_Titles" localSheetId="21">'4.A.21APAUR Nuevo(NI)'!$1:$9</definedName>
    <definedName name="_xlnm.Print_Titles" localSheetId="22">'4.A.22PDR Nuevo(NI) INT'!$1:$9</definedName>
    <definedName name="_xlnm.Print_Titles" localSheetId="23">'4.A.23PROYREG Nuevo(P)'!$1:$9</definedName>
    <definedName name="_xlnm.Print_Titles" localSheetId="24">'4.A.24HID Nuevo(T)'!$1:$9</definedName>
    <definedName name="_xlnm.Print_Titles" localSheetId="25">'4.A.25HID Nuevo(NI)'!$1:$9</definedName>
    <definedName name="_xlnm.Print_Titles" localSheetId="26">'4.A.26HID Nuevo(NI)INT'!$1:$9</definedName>
    <definedName name="_xlnm.Print_Titles" localSheetId="27">'4.A.27HID Economias(NI)INT'!$1:$9</definedName>
    <definedName name="_xlnm.Print_Titles" localSheetId="28">'4.A.28HID Economias(T)'!$1:$9</definedName>
    <definedName name="_xlnm.Print_Titles" localSheetId="29">'4.A.29HID Economias(NI)'!$1:$9</definedName>
    <definedName name="_xlnm.Print_Titles" localSheetId="2">'4.A.2RTRANSF Nuevo(P)'!$1:$9</definedName>
    <definedName name="_xlnm.Print_Titles" localSheetId="30">'4.A.30FORTA Economias (INT)'!$1:$9</definedName>
    <definedName name="_xlnm.Print_Titles" localSheetId="31">'4.A.31FORTA Nuevo(NI)INT'!$1:$9</definedName>
    <definedName name="_xlnm.Print_Titles" localSheetId="32">'4.A.32FORTA Nuevo(P)'!$1:$9</definedName>
    <definedName name="_xlnm.Print_Titles" localSheetId="33">'4.A.33FORTA Refrendo(T)'!$1:$9</definedName>
    <definedName name="_xlnm.Print_Titles" localSheetId="34">'4.A.34FORTA Refrendo(NI)'!$1:$9</definedName>
    <definedName name="_xlnm.Print_Titles" localSheetId="35">'4.A.35FFIN Economias(NI)INT'!$1:$9</definedName>
    <definedName name="_xlnm.Print_Titles" localSheetId="36">'4.A.36FFRONT Nuevo(NI)'!$1:$9</definedName>
    <definedName name="_xlnm.Print_Titles" localSheetId="37">'4.A.37FISE Nuevo(NI)INT'!$1:$9</definedName>
    <definedName name="_xlnm.Print_Titles" localSheetId="38">'4.A.38FISE Nuevo(P)'!$1:$9</definedName>
    <definedName name="_xlnm.Print_Titles" localSheetId="3">'4.A.3RTRANSF Nuevo(NI)'!$1:$9</definedName>
    <definedName name="_xlnm.Print_Titles" localSheetId="4">'4.A.4RTRANSF Nuevo(NI)INT'!$1:$9</definedName>
    <definedName name="_xlnm.Print_Titles" localSheetId="5">'4.A.5RTRANSF Economias(T)'!$1:$9</definedName>
    <definedName name="_xlnm.Print_Titles" localSheetId="6">'4.A.6RTRANSF Economias(NI)INT'!$1:$9</definedName>
    <definedName name="_xlnm.Print_Titles" localSheetId="7">'4.A.7FORTASEG Nuevo(NI)INT '!$1:$9</definedName>
    <definedName name="_xlnm.Print_Titles" localSheetId="8">'4.A.8FORTASEG Nuevo(T)'!$1:$9</definedName>
    <definedName name="_xlnm.Print_Titles" localSheetId="9">'4.A.9FORTASEG Nuevo(P)'!$1:$9</definedName>
    <definedName name="TRIM">'[2]ANEXO 2'!$A$134</definedName>
    <definedName name="TRIMANTERIOR" localSheetId="7">#REF!</definedName>
    <definedName name="TRIMANTERIOR" localSheetId="0">'[1]CUADRO 3'!$A$6</definedName>
    <definedName name="TRIMANTERIOR">#REF!</definedName>
    <definedName name="TRIMESTRE" localSheetId="7">#REF!</definedName>
    <definedName name="TRIMESTRE" localSheetId="0">'[1]CUADRO 3'!$A$4</definedName>
    <definedName name="TRIMESTRE">#REF!</definedName>
    <definedName name="TRMS">'[1]CUADRO 3'!$A$4</definedName>
    <definedName name="YYY" localSheetId="7">#REF!</definedName>
    <definedName name="YYY">#REF!</definedName>
  </definedNames>
  <calcPr calcId="152511"/>
</workbook>
</file>

<file path=xl/calcChain.xml><?xml version="1.0" encoding="utf-8"?>
<calcChain xmlns="http://schemas.openxmlformats.org/spreadsheetml/2006/main">
  <c r="A14" i="63" l="1"/>
  <c r="K17" i="95" l="1"/>
  <c r="K12" i="95"/>
  <c r="I12" i="95"/>
  <c r="I17" i="95"/>
  <c r="H17" i="95"/>
  <c r="G17" i="95"/>
  <c r="G12" i="95"/>
  <c r="L44" i="95"/>
  <c r="M44" i="95"/>
  <c r="L39" i="95"/>
  <c r="M31" i="95"/>
  <c r="L29" i="95"/>
  <c r="G44" i="95" l="1"/>
  <c r="K38" i="95" l="1"/>
  <c r="M38" i="95" s="1"/>
  <c r="F38" i="95"/>
  <c r="L38" i="95" s="1"/>
  <c r="R13" i="47"/>
  <c r="O13" i="47"/>
  <c r="N13" i="47"/>
  <c r="A13" i="47"/>
  <c r="T12" i="47"/>
  <c r="R12" i="47"/>
  <c r="Q12" i="47"/>
  <c r="Q13" i="47" s="1"/>
  <c r="P12" i="47"/>
  <c r="P13" i="47" s="1"/>
  <c r="O12" i="47"/>
  <c r="N12" i="47"/>
  <c r="M12" i="47"/>
  <c r="M13" i="47" s="1"/>
  <c r="L12" i="47"/>
  <c r="L13" i="47" s="1"/>
  <c r="S11" i="47"/>
  <c r="Q13" i="114"/>
  <c r="N13" i="114"/>
  <c r="L13" i="114"/>
  <c r="A13" i="114"/>
  <c r="T12" i="114"/>
  <c r="R12" i="114"/>
  <c r="R13" i="114" s="1"/>
  <c r="Q12" i="114"/>
  <c r="P12" i="114"/>
  <c r="P13" i="114" s="1"/>
  <c r="O12" i="114"/>
  <c r="O13" i="114" s="1"/>
  <c r="N12" i="114"/>
  <c r="M12" i="114"/>
  <c r="S12" i="114" s="1"/>
  <c r="L12" i="114"/>
  <c r="S11" i="114"/>
  <c r="O14" i="113"/>
  <c r="N14" i="113"/>
  <c r="M14" i="113"/>
  <c r="L14" i="113"/>
  <c r="A14" i="113"/>
  <c r="T13" i="113"/>
  <c r="R13" i="113"/>
  <c r="R14" i="113" s="1"/>
  <c r="Q13" i="113"/>
  <c r="Q14" i="113" s="1"/>
  <c r="P13" i="113"/>
  <c r="P14" i="113" s="1"/>
  <c r="O13" i="113"/>
  <c r="N13" i="113"/>
  <c r="M13" i="113"/>
  <c r="L13" i="113"/>
  <c r="S12" i="113"/>
  <c r="S11" i="113"/>
  <c r="P13" i="112"/>
  <c r="O13" i="112"/>
  <c r="N13" i="112"/>
  <c r="M13" i="112"/>
  <c r="A13" i="112"/>
  <c r="T12" i="112"/>
  <c r="R12" i="112"/>
  <c r="R13" i="112" s="1"/>
  <c r="Q12" i="112"/>
  <c r="Q13" i="112" s="1"/>
  <c r="P12" i="112"/>
  <c r="O12" i="112"/>
  <c r="N12" i="112"/>
  <c r="M12" i="112"/>
  <c r="L12" i="112"/>
  <c r="L13" i="112" s="1"/>
  <c r="S11" i="112"/>
  <c r="P13" i="111"/>
  <c r="O13" i="111"/>
  <c r="M13" i="111"/>
  <c r="L13" i="111"/>
  <c r="A13" i="111"/>
  <c r="T12" i="111"/>
  <c r="R12" i="111"/>
  <c r="R13" i="111" s="1"/>
  <c r="Q12" i="111"/>
  <c r="Q13" i="111" s="1"/>
  <c r="P12" i="111"/>
  <c r="O12" i="111"/>
  <c r="N12" i="111"/>
  <c r="N13" i="111" s="1"/>
  <c r="M12" i="111"/>
  <c r="L12" i="111"/>
  <c r="S11" i="111"/>
  <c r="T13" i="63"/>
  <c r="R13" i="63"/>
  <c r="R14" i="63" s="1"/>
  <c r="Q13" i="63"/>
  <c r="Q14" i="63" s="1"/>
  <c r="P13" i="63"/>
  <c r="P14" i="63" s="1"/>
  <c r="O13" i="63"/>
  <c r="O14" i="63" s="1"/>
  <c r="N13" i="63"/>
  <c r="N14" i="63" s="1"/>
  <c r="M13" i="63"/>
  <c r="M14" i="63" s="1"/>
  <c r="L13" i="63"/>
  <c r="L14" i="63" s="1"/>
  <c r="S12" i="63"/>
  <c r="S11" i="63"/>
  <c r="O17" i="65"/>
  <c r="O16" i="65"/>
  <c r="N16" i="65"/>
  <c r="N17" i="65" s="1"/>
  <c r="A16" i="65"/>
  <c r="A17" i="65" s="1"/>
  <c r="T15" i="65"/>
  <c r="R15" i="65"/>
  <c r="R16" i="65" s="1"/>
  <c r="R17" i="65" s="1"/>
  <c r="Q15" i="65"/>
  <c r="Q16" i="65" s="1"/>
  <c r="Q17" i="65" s="1"/>
  <c r="P15" i="65"/>
  <c r="P16" i="65" s="1"/>
  <c r="P17" i="65" s="1"/>
  <c r="O15" i="65"/>
  <c r="N15" i="65"/>
  <c r="M15" i="65"/>
  <c r="L15" i="65"/>
  <c r="S14" i="65"/>
  <c r="S13" i="65"/>
  <c r="T12" i="65"/>
  <c r="S12" i="65"/>
  <c r="R12" i="65"/>
  <c r="Q12" i="65"/>
  <c r="P12" i="65"/>
  <c r="O12" i="65"/>
  <c r="N12" i="65"/>
  <c r="M12" i="65"/>
  <c r="M16" i="65" s="1"/>
  <c r="M17" i="65" s="1"/>
  <c r="L12" i="65"/>
  <c r="L16" i="65" s="1"/>
  <c r="L17" i="65" s="1"/>
  <c r="S11" i="65"/>
  <c r="S13" i="63" l="1"/>
  <c r="S12" i="47"/>
  <c r="M13" i="114"/>
  <c r="S13" i="113"/>
  <c r="S12" i="112"/>
  <c r="S12" i="111"/>
  <c r="S15" i="65"/>
  <c r="P16" i="67"/>
  <c r="O16" i="67"/>
  <c r="A16" i="67"/>
  <c r="T15" i="67"/>
  <c r="R15" i="67"/>
  <c r="R16" i="67" s="1"/>
  <c r="Q15" i="67"/>
  <c r="Q16" i="67" s="1"/>
  <c r="P15" i="67"/>
  <c r="O15" i="67"/>
  <c r="N15" i="67"/>
  <c r="M15" i="67"/>
  <c r="L15" i="67"/>
  <c r="S14" i="67"/>
  <c r="T12" i="67"/>
  <c r="S12" i="67"/>
  <c r="R12" i="67"/>
  <c r="Q12" i="67"/>
  <c r="P12" i="67"/>
  <c r="O12" i="67"/>
  <c r="N12" i="67"/>
  <c r="N16" i="67" s="1"/>
  <c r="M12" i="67"/>
  <c r="M16" i="67" s="1"/>
  <c r="L12" i="67"/>
  <c r="L16" i="67" s="1"/>
  <c r="S11" i="67"/>
  <c r="O13" i="110"/>
  <c r="N13" i="110"/>
  <c r="A13" i="110"/>
  <c r="T12" i="110"/>
  <c r="R12" i="110"/>
  <c r="R13" i="110" s="1"/>
  <c r="Q12" i="110"/>
  <c r="Q13" i="110" s="1"/>
  <c r="P12" i="110"/>
  <c r="P13" i="110" s="1"/>
  <c r="O12" i="110"/>
  <c r="N12" i="110"/>
  <c r="M12" i="110"/>
  <c r="M13" i="110" s="1"/>
  <c r="L12" i="110"/>
  <c r="L13" i="110" s="1"/>
  <c r="S11" i="110"/>
  <c r="S15" i="67" l="1"/>
  <c r="S12" i="110"/>
  <c r="Q13" i="106"/>
  <c r="P13" i="106"/>
  <c r="O13" i="106"/>
  <c r="N13" i="106"/>
  <c r="A13" i="106"/>
  <c r="T12" i="106"/>
  <c r="R12" i="106"/>
  <c r="R13" i="106" s="1"/>
  <c r="Q12" i="106"/>
  <c r="P12" i="106"/>
  <c r="O12" i="106"/>
  <c r="N12" i="106"/>
  <c r="M12" i="106"/>
  <c r="S12" i="106" s="1"/>
  <c r="L12" i="106"/>
  <c r="L13" i="106" s="1"/>
  <c r="S11" i="106"/>
  <c r="R13" i="105"/>
  <c r="Q13" i="105"/>
  <c r="N13" i="105"/>
  <c r="A13" i="105"/>
  <c r="T12" i="105"/>
  <c r="R12" i="105"/>
  <c r="Q12" i="105"/>
  <c r="P12" i="105"/>
  <c r="P13" i="105" s="1"/>
  <c r="O12" i="105"/>
  <c r="O13" i="105" s="1"/>
  <c r="N12" i="105"/>
  <c r="M12" i="105"/>
  <c r="S12" i="105" s="1"/>
  <c r="L12" i="105"/>
  <c r="L13" i="105" s="1"/>
  <c r="S11" i="105"/>
  <c r="R13" i="104"/>
  <c r="Q13" i="104"/>
  <c r="M13" i="104"/>
  <c r="L13" i="104"/>
  <c r="A13" i="104"/>
  <c r="T12" i="104"/>
  <c r="R12" i="104"/>
  <c r="Q12" i="104"/>
  <c r="P12" i="104"/>
  <c r="P13" i="104" s="1"/>
  <c r="O12" i="104"/>
  <c r="O13" i="104" s="1"/>
  <c r="N12" i="104"/>
  <c r="N13" i="104" s="1"/>
  <c r="M12" i="104"/>
  <c r="S12" i="104" s="1"/>
  <c r="L12" i="104"/>
  <c r="S11" i="104"/>
  <c r="R13" i="103"/>
  <c r="O13" i="103"/>
  <c r="N13" i="103"/>
  <c r="A13" i="103"/>
  <c r="T12" i="103"/>
  <c r="R12" i="103"/>
  <c r="Q12" i="103"/>
  <c r="Q13" i="103" s="1"/>
  <c r="P12" i="103"/>
  <c r="P13" i="103" s="1"/>
  <c r="O12" i="103"/>
  <c r="N12" i="103"/>
  <c r="M12" i="103"/>
  <c r="M13" i="103" s="1"/>
  <c r="L12" i="103"/>
  <c r="L13" i="103" s="1"/>
  <c r="S11" i="103"/>
  <c r="O13" i="102"/>
  <c r="M13" i="102"/>
  <c r="L13" i="102"/>
  <c r="A13" i="102"/>
  <c r="T12" i="102"/>
  <c r="R12" i="102"/>
  <c r="R13" i="102" s="1"/>
  <c r="Q12" i="102"/>
  <c r="Q13" i="102" s="1"/>
  <c r="P12" i="102"/>
  <c r="P13" i="102" s="1"/>
  <c r="O12" i="102"/>
  <c r="N12" i="102"/>
  <c r="N13" i="102" s="1"/>
  <c r="M12" i="102"/>
  <c r="L12" i="102"/>
  <c r="S11" i="102"/>
  <c r="O13" i="101"/>
  <c r="L13" i="101"/>
  <c r="A13" i="101"/>
  <c r="T12" i="101"/>
  <c r="R12" i="101"/>
  <c r="R13" i="101" s="1"/>
  <c r="Q12" i="101"/>
  <c r="Q13" i="101" s="1"/>
  <c r="P12" i="101"/>
  <c r="P13" i="101" s="1"/>
  <c r="O12" i="101"/>
  <c r="N12" i="101"/>
  <c r="N13" i="101" s="1"/>
  <c r="M12" i="101"/>
  <c r="M13" i="101" s="1"/>
  <c r="L12" i="101"/>
  <c r="S11" i="101"/>
  <c r="N13" i="100"/>
  <c r="L13" i="100"/>
  <c r="A13" i="100"/>
  <c r="T12" i="100"/>
  <c r="R12" i="100"/>
  <c r="R13" i="100" s="1"/>
  <c r="Q12" i="100"/>
  <c r="Q13" i="100" s="1"/>
  <c r="P12" i="100"/>
  <c r="P13" i="100" s="1"/>
  <c r="O12" i="100"/>
  <c r="O13" i="100" s="1"/>
  <c r="N12" i="100"/>
  <c r="M12" i="100"/>
  <c r="M13" i="100" s="1"/>
  <c r="L12" i="100"/>
  <c r="S11" i="100"/>
  <c r="M13" i="99"/>
  <c r="L13" i="99"/>
  <c r="A13" i="99"/>
  <c r="T12" i="99"/>
  <c r="R12" i="99"/>
  <c r="R13" i="99" s="1"/>
  <c r="Q12" i="99"/>
  <c r="Q13" i="99" s="1"/>
  <c r="P12" i="99"/>
  <c r="P13" i="99" s="1"/>
  <c r="O12" i="99"/>
  <c r="O13" i="99" s="1"/>
  <c r="N12" i="99"/>
  <c r="N13" i="99" s="1"/>
  <c r="M12" i="99"/>
  <c r="L12" i="99"/>
  <c r="S11" i="99"/>
  <c r="A26" i="59"/>
  <c r="T25" i="59"/>
  <c r="R25" i="59"/>
  <c r="Q25" i="59"/>
  <c r="P25" i="59"/>
  <c r="O25" i="59"/>
  <c r="N25" i="59"/>
  <c r="M25" i="59"/>
  <c r="M26" i="59" s="1"/>
  <c r="L25" i="59"/>
  <c r="S24" i="59"/>
  <c r="S23" i="59"/>
  <c r="S22" i="59"/>
  <c r="S21" i="59"/>
  <c r="S20" i="59"/>
  <c r="S19" i="59"/>
  <c r="S18" i="59"/>
  <c r="S17" i="59"/>
  <c r="S16" i="59"/>
  <c r="S15" i="59"/>
  <c r="S14" i="59"/>
  <c r="T12" i="59"/>
  <c r="R12" i="59"/>
  <c r="R26" i="59" s="1"/>
  <c r="Q12" i="59"/>
  <c r="P12" i="59"/>
  <c r="P26" i="59" s="1"/>
  <c r="O12" i="59"/>
  <c r="O26" i="59" s="1"/>
  <c r="N12" i="59"/>
  <c r="M12" i="59"/>
  <c r="L12" i="59"/>
  <c r="L26" i="59" s="1"/>
  <c r="S11" i="59"/>
  <c r="A21" i="60"/>
  <c r="T20" i="60"/>
  <c r="R20" i="60"/>
  <c r="Q20" i="60"/>
  <c r="S20" i="60" s="1"/>
  <c r="P20" i="60"/>
  <c r="O20" i="60"/>
  <c r="N20" i="60"/>
  <c r="M20" i="60"/>
  <c r="L20" i="60"/>
  <c r="S19" i="60"/>
  <c r="S18" i="60"/>
  <c r="T16" i="60"/>
  <c r="R16" i="60"/>
  <c r="Q16" i="60"/>
  <c r="S16" i="60" s="1"/>
  <c r="P16" i="60"/>
  <c r="O16" i="60"/>
  <c r="N16" i="60"/>
  <c r="M16" i="60"/>
  <c r="L16" i="60"/>
  <c r="S15" i="60"/>
  <c r="T13" i="60"/>
  <c r="S13" i="60"/>
  <c r="R13" i="60"/>
  <c r="R21" i="60" s="1"/>
  <c r="Q13" i="60"/>
  <c r="P13" i="60"/>
  <c r="O13" i="60"/>
  <c r="N13" i="60"/>
  <c r="M13" i="60"/>
  <c r="M21" i="60" s="1"/>
  <c r="L13" i="60"/>
  <c r="L21" i="60" s="1"/>
  <c r="S12" i="60"/>
  <c r="S11" i="60"/>
  <c r="P21" i="98"/>
  <c r="O21" i="98"/>
  <c r="L21" i="98"/>
  <c r="A21" i="98"/>
  <c r="T20" i="98"/>
  <c r="R20" i="98"/>
  <c r="R21" i="98" s="1"/>
  <c r="Q20" i="98"/>
  <c r="Q21" i="98" s="1"/>
  <c r="P20" i="98"/>
  <c r="O20" i="98"/>
  <c r="N20" i="98"/>
  <c r="N21" i="98" s="1"/>
  <c r="M20" i="98"/>
  <c r="M21" i="98" s="1"/>
  <c r="L20" i="98"/>
  <c r="S19" i="98"/>
  <c r="S18" i="98"/>
  <c r="S17" i="98"/>
  <c r="S16" i="98"/>
  <c r="S15" i="98"/>
  <c r="S14" i="98"/>
  <c r="S13" i="98"/>
  <c r="S12" i="98"/>
  <c r="S11" i="98"/>
  <c r="P16" i="90"/>
  <c r="A16" i="90"/>
  <c r="T15" i="90"/>
  <c r="S15" i="90"/>
  <c r="R15" i="90"/>
  <c r="Q15" i="90"/>
  <c r="P15" i="90"/>
  <c r="O15" i="90"/>
  <c r="N15" i="90"/>
  <c r="M15" i="90"/>
  <c r="L15" i="90"/>
  <c r="S14" i="90"/>
  <c r="T12" i="90"/>
  <c r="R12" i="90"/>
  <c r="R16" i="90" s="1"/>
  <c r="Q12" i="90"/>
  <c r="S12" i="90" s="1"/>
  <c r="P12" i="90"/>
  <c r="O12" i="90"/>
  <c r="O16" i="90" s="1"/>
  <c r="N12" i="90"/>
  <c r="N16" i="90" s="1"/>
  <c r="M12" i="90"/>
  <c r="M16" i="90" s="1"/>
  <c r="L12" i="90"/>
  <c r="L16" i="90" s="1"/>
  <c r="S11" i="90"/>
  <c r="R14" i="91"/>
  <c r="P14" i="91"/>
  <c r="O14" i="91"/>
  <c r="A14" i="91"/>
  <c r="T13" i="91"/>
  <c r="R13" i="91"/>
  <c r="Q13" i="91"/>
  <c r="Q14" i="91" s="1"/>
  <c r="P13" i="91"/>
  <c r="O13" i="91"/>
  <c r="N13" i="91"/>
  <c r="N14" i="91" s="1"/>
  <c r="M13" i="91"/>
  <c r="M14" i="91" s="1"/>
  <c r="L13" i="91"/>
  <c r="L14" i="91" s="1"/>
  <c r="S12" i="91"/>
  <c r="S11" i="91"/>
  <c r="L13" i="97"/>
  <c r="A13" i="97"/>
  <c r="T12" i="97"/>
  <c r="R12" i="97"/>
  <c r="R13" i="97" s="1"/>
  <c r="Q12" i="97"/>
  <c r="Q13" i="97" s="1"/>
  <c r="P12" i="97"/>
  <c r="P13" i="97" s="1"/>
  <c r="O12" i="97"/>
  <c r="O13" i="97" s="1"/>
  <c r="N12" i="97"/>
  <c r="N13" i="97" s="1"/>
  <c r="M12" i="97"/>
  <c r="M13" i="97" s="1"/>
  <c r="L12" i="97"/>
  <c r="S11" i="97"/>
  <c r="R19" i="92"/>
  <c r="Q19" i="92"/>
  <c r="A19" i="92"/>
  <c r="T18" i="92"/>
  <c r="S18" i="92"/>
  <c r="R18" i="92"/>
  <c r="Q18" i="92"/>
  <c r="P18" i="92"/>
  <c r="O18" i="92"/>
  <c r="N18" i="92"/>
  <c r="M18" i="92"/>
  <c r="L18" i="92"/>
  <c r="S17" i="92"/>
  <c r="T15" i="92"/>
  <c r="R15" i="92"/>
  <c r="Q15" i="92"/>
  <c r="S15" i="92" s="1"/>
  <c r="P15" i="92"/>
  <c r="O15" i="92"/>
  <c r="N15" i="92"/>
  <c r="M15" i="92"/>
  <c r="M19" i="92" s="1"/>
  <c r="L15" i="92"/>
  <c r="S14" i="92"/>
  <c r="T12" i="92"/>
  <c r="R12" i="92"/>
  <c r="Q12" i="92"/>
  <c r="S12" i="92" s="1"/>
  <c r="P12" i="92"/>
  <c r="P19" i="92" s="1"/>
  <c r="O12" i="92"/>
  <c r="O19" i="92" s="1"/>
  <c r="N12" i="92"/>
  <c r="N19" i="92" s="1"/>
  <c r="M12" i="92"/>
  <c r="L12" i="92"/>
  <c r="L19" i="92" s="1"/>
  <c r="S11" i="92"/>
  <c r="M36" i="95"/>
  <c r="K41" i="95"/>
  <c r="M41" i="95" s="1"/>
  <c r="F41" i="95"/>
  <c r="L41" i="95" s="1"/>
  <c r="K40" i="95"/>
  <c r="M40" i="95" s="1"/>
  <c r="F40" i="95"/>
  <c r="L40" i="95" s="1"/>
  <c r="K36" i="95"/>
  <c r="F36" i="95"/>
  <c r="L36" i="95" s="1"/>
  <c r="K30" i="95"/>
  <c r="F30" i="95"/>
  <c r="L30" i="95" s="1"/>
  <c r="K29" i="95"/>
  <c r="M29" i="95" s="1"/>
  <c r="F21" i="95"/>
  <c r="F22" i="95"/>
  <c r="F23" i="95"/>
  <c r="L23" i="95" s="1"/>
  <c r="F25" i="95"/>
  <c r="L25" i="95" s="1"/>
  <c r="F26" i="95"/>
  <c r="L26" i="95" s="1"/>
  <c r="F27" i="95"/>
  <c r="L27" i="95" s="1"/>
  <c r="F29" i="95"/>
  <c r="K27" i="95"/>
  <c r="M27" i="95" s="1"/>
  <c r="K26" i="95"/>
  <c r="M26" i="95" s="1"/>
  <c r="K24" i="95"/>
  <c r="M24" i="95" s="1"/>
  <c r="F24" i="95"/>
  <c r="L24" i="95" s="1"/>
  <c r="K23" i="95"/>
  <c r="M23" i="95" s="1"/>
  <c r="K25" i="95"/>
  <c r="M25" i="95" s="1"/>
  <c r="M13" i="106" l="1"/>
  <c r="M13" i="105"/>
  <c r="S12" i="103"/>
  <c r="S12" i="102"/>
  <c r="S12" i="101"/>
  <c r="S12" i="100"/>
  <c r="S12" i="99"/>
  <c r="Q26" i="59"/>
  <c r="S25" i="59"/>
  <c r="N26" i="59"/>
  <c r="S12" i="59"/>
  <c r="N21" i="60"/>
  <c r="O21" i="60"/>
  <c r="P21" i="60"/>
  <c r="Q21" i="60"/>
  <c r="S20" i="98"/>
  <c r="Q16" i="90"/>
  <c r="S13" i="91"/>
  <c r="S12" i="97"/>
  <c r="C12" i="95"/>
  <c r="C17" i="95"/>
  <c r="C44" i="95" l="1"/>
  <c r="E12" i="95"/>
  <c r="D12" i="95"/>
  <c r="J17" i="95" l="1"/>
  <c r="H44" i="95"/>
  <c r="E17" i="95"/>
  <c r="D17" i="95"/>
  <c r="K16" i="95"/>
  <c r="K13" i="95"/>
  <c r="H12" i="95"/>
  <c r="J12" i="95"/>
  <c r="B12" i="95"/>
  <c r="J44" i="95" l="1"/>
  <c r="I44" i="95"/>
  <c r="P13" i="96"/>
  <c r="O13" i="96"/>
  <c r="A13" i="96"/>
  <c r="T12" i="96"/>
  <c r="R12" i="96"/>
  <c r="R13" i="96" s="1"/>
  <c r="Q12" i="96"/>
  <c r="Q13" i="96" s="1"/>
  <c r="P12" i="96"/>
  <c r="O12" i="96"/>
  <c r="N12" i="96"/>
  <c r="N13" i="96" s="1"/>
  <c r="M12" i="96"/>
  <c r="M13" i="96" s="1"/>
  <c r="L12" i="96"/>
  <c r="L13" i="96" s="1"/>
  <c r="S11" i="96"/>
  <c r="K44" i="95" l="1"/>
  <c r="S12" i="96"/>
  <c r="K42" i="95" l="1"/>
  <c r="K20" i="95"/>
  <c r="K19" i="95"/>
  <c r="K18" i="95"/>
  <c r="K21" i="95"/>
  <c r="K22" i="95"/>
  <c r="K28" i="95"/>
  <c r="K33" i="95"/>
  <c r="M33" i="95" s="1"/>
  <c r="K34" i="95"/>
  <c r="M34" i="95" s="1"/>
  <c r="K32" i="95"/>
  <c r="M32" i="95" s="1"/>
  <c r="K31" i="95"/>
  <c r="K35" i="95"/>
  <c r="M35" i="95" s="1"/>
  <c r="K37" i="95"/>
  <c r="K39" i="95"/>
  <c r="M39" i="95" s="1"/>
  <c r="F42" i="95"/>
  <c r="L42" i="95" s="1"/>
  <c r="F39" i="95"/>
  <c r="F37" i="95"/>
  <c r="L37" i="95" s="1"/>
  <c r="F35" i="95"/>
  <c r="L35" i="95" s="1"/>
  <c r="F31" i="95"/>
  <c r="L31" i="95" s="1"/>
  <c r="F32" i="95"/>
  <c r="L32" i="95" s="1"/>
  <c r="F34" i="95"/>
  <c r="L34" i="95" s="1"/>
  <c r="F33" i="95"/>
  <c r="L33" i="95" s="1"/>
  <c r="F28" i="95"/>
  <c r="L28" i="95" s="1"/>
  <c r="F20" i="95"/>
  <c r="F19" i="95"/>
  <c r="F18" i="95"/>
  <c r="F17" i="95" l="1"/>
  <c r="K14" i="95"/>
  <c r="M14" i="95" s="1"/>
  <c r="K15" i="95"/>
  <c r="M15" i="95" s="1"/>
  <c r="M16" i="95"/>
  <c r="F13" i="95"/>
  <c r="F14" i="95"/>
  <c r="L14" i="95" s="1"/>
  <c r="F15" i="95"/>
  <c r="L15" i="95" s="1"/>
  <c r="F16" i="95"/>
  <c r="L16" i="95" s="1"/>
  <c r="L13" i="95" l="1"/>
  <c r="F12" i="95"/>
  <c r="L12" i="95" s="1"/>
  <c r="M22" i="95"/>
  <c r="L22" i="95"/>
  <c r="L21" i="95"/>
  <c r="M21" i="95"/>
  <c r="L20" i="95"/>
  <c r="M20" i="95"/>
  <c r="L19" i="95"/>
  <c r="L18" i="95"/>
  <c r="M18" i="95"/>
  <c r="B17" i="95"/>
  <c r="D44" i="95" l="1"/>
  <c r="E44" i="95"/>
  <c r="B44" i="95"/>
  <c r="L17" i="95"/>
  <c r="F44" i="95"/>
  <c r="A13" i="93" l="1"/>
  <c r="R13" i="93"/>
  <c r="P13" i="93"/>
  <c r="M13" i="93"/>
  <c r="L13" i="93"/>
  <c r="T12" i="93"/>
  <c r="R12" i="93"/>
  <c r="Q12" i="93"/>
  <c r="P12" i="93"/>
  <c r="O12" i="93"/>
  <c r="O13" i="93" s="1"/>
  <c r="N12" i="93"/>
  <c r="N13" i="93" s="1"/>
  <c r="M12" i="93"/>
  <c r="L12" i="93"/>
  <c r="S11" i="93"/>
  <c r="A14" i="88"/>
  <c r="Q14" i="88"/>
  <c r="O14" i="88"/>
  <c r="L14" i="88"/>
  <c r="T13" i="88"/>
  <c r="R13" i="88"/>
  <c r="R14" i="88" s="1"/>
  <c r="Q13" i="88"/>
  <c r="S13" i="88" s="1"/>
  <c r="P13" i="88"/>
  <c r="P14" i="88" s="1"/>
  <c r="O13" i="88"/>
  <c r="N13" i="88"/>
  <c r="N14" i="88" s="1"/>
  <c r="M13" i="88"/>
  <c r="M14" i="88" s="1"/>
  <c r="L13" i="88"/>
  <c r="S12" i="88"/>
  <c r="S11" i="88"/>
  <c r="A17" i="87"/>
  <c r="L17" i="87"/>
  <c r="T16" i="87"/>
  <c r="R16" i="87"/>
  <c r="Q16" i="87"/>
  <c r="S16" i="87" s="1"/>
  <c r="P16" i="87"/>
  <c r="O16" i="87"/>
  <c r="N16" i="87"/>
  <c r="M16" i="87"/>
  <c r="L16" i="87"/>
  <c r="S15" i="87"/>
  <c r="T13" i="87"/>
  <c r="R13" i="87"/>
  <c r="R17" i="87" s="1"/>
  <c r="Q13" i="87"/>
  <c r="P13" i="87"/>
  <c r="O13" i="87"/>
  <c r="O17" i="87" s="1"/>
  <c r="N13" i="87"/>
  <c r="N17" i="87" s="1"/>
  <c r="M13" i="87"/>
  <c r="M17" i="87" s="1"/>
  <c r="L13" i="87"/>
  <c r="S12" i="87"/>
  <c r="S11" i="87"/>
  <c r="A13" i="86"/>
  <c r="Q13" i="86"/>
  <c r="O13" i="86"/>
  <c r="L13" i="86"/>
  <c r="T12" i="86"/>
  <c r="R12" i="86"/>
  <c r="R13" i="86" s="1"/>
  <c r="Q12" i="86"/>
  <c r="S12" i="86" s="1"/>
  <c r="P12" i="86"/>
  <c r="P13" i="86" s="1"/>
  <c r="O12" i="86"/>
  <c r="N12" i="86"/>
  <c r="N13" i="86" s="1"/>
  <c r="M12" i="86"/>
  <c r="M13" i="86" s="1"/>
  <c r="L12" i="86"/>
  <c r="S11" i="86"/>
  <c r="A14" i="85"/>
  <c r="Q14" i="85"/>
  <c r="S13" i="85"/>
  <c r="T13" i="85"/>
  <c r="R13" i="85"/>
  <c r="R14" i="85" s="1"/>
  <c r="Q13" i="85"/>
  <c r="P13" i="85"/>
  <c r="P14" i="85" s="1"/>
  <c r="O13" i="85"/>
  <c r="O14" i="85" s="1"/>
  <c r="N13" i="85"/>
  <c r="N14" i="85" s="1"/>
  <c r="M13" i="85"/>
  <c r="M14" i="85" s="1"/>
  <c r="L13" i="85"/>
  <c r="L14" i="85" s="1"/>
  <c r="S12" i="85"/>
  <c r="S11" i="85"/>
  <c r="A13" i="66"/>
  <c r="T12" i="66"/>
  <c r="R12" i="66"/>
  <c r="R13" i="66" s="1"/>
  <c r="Q12" i="66"/>
  <c r="Q13" i="66" s="1"/>
  <c r="P12" i="66"/>
  <c r="P13" i="66" s="1"/>
  <c r="O12" i="66"/>
  <c r="O13" i="66" s="1"/>
  <c r="N12" i="66"/>
  <c r="N13" i="66" s="1"/>
  <c r="M12" i="66"/>
  <c r="M13" i="66" s="1"/>
  <c r="L12" i="66"/>
  <c r="L13" i="66" s="1"/>
  <c r="S11" i="66"/>
  <c r="A14" i="62"/>
  <c r="O14" i="62"/>
  <c r="M14" i="62"/>
  <c r="T13" i="62"/>
  <c r="R13" i="62"/>
  <c r="R14" i="62" s="1"/>
  <c r="Q13" i="62"/>
  <c r="S13" i="62" s="1"/>
  <c r="P13" i="62"/>
  <c r="P14" i="62" s="1"/>
  <c r="O13" i="62"/>
  <c r="N13" i="62"/>
  <c r="N14" i="62" s="1"/>
  <c r="M13" i="62"/>
  <c r="L13" i="62"/>
  <c r="L14" i="62" s="1"/>
  <c r="S12" i="62"/>
  <c r="S11" i="62"/>
  <c r="A14" i="61"/>
  <c r="R14" i="61"/>
  <c r="P14" i="61"/>
  <c r="M14" i="61"/>
  <c r="T13" i="61"/>
  <c r="R13" i="61"/>
  <c r="Q13" i="61"/>
  <c r="P13" i="61"/>
  <c r="O13" i="61"/>
  <c r="O14" i="61" s="1"/>
  <c r="N13" i="61"/>
  <c r="N14" i="61" s="1"/>
  <c r="M13" i="61"/>
  <c r="L13" i="61"/>
  <c r="L14" i="61" s="1"/>
  <c r="S12" i="61"/>
  <c r="S11" i="61"/>
  <c r="A13" i="56"/>
  <c r="O13" i="56"/>
  <c r="M13" i="56"/>
  <c r="T12" i="56"/>
  <c r="R12" i="56"/>
  <c r="R13" i="56" s="1"/>
  <c r="Q12" i="56"/>
  <c r="S12" i="56" s="1"/>
  <c r="P12" i="56"/>
  <c r="P13" i="56" s="1"/>
  <c r="O12" i="56"/>
  <c r="N12" i="56"/>
  <c r="N13" i="56" s="1"/>
  <c r="M12" i="56"/>
  <c r="L12" i="56"/>
  <c r="L13" i="56" s="1"/>
  <c r="S11" i="56"/>
  <c r="A13" i="55"/>
  <c r="Q13" i="55"/>
  <c r="O13" i="55"/>
  <c r="T12" i="55"/>
  <c r="R12" i="55"/>
  <c r="R13" i="55" s="1"/>
  <c r="Q12" i="55"/>
  <c r="S12" i="55" s="1"/>
  <c r="P12" i="55"/>
  <c r="P13" i="55" s="1"/>
  <c r="O12" i="55"/>
  <c r="N12" i="55"/>
  <c r="N13" i="55" s="1"/>
  <c r="M12" i="55"/>
  <c r="M13" i="55" s="1"/>
  <c r="L12" i="55"/>
  <c r="L13" i="55" s="1"/>
  <c r="S11" i="55"/>
  <c r="A13" i="54"/>
  <c r="Q13" i="54"/>
  <c r="S12" i="54"/>
  <c r="T12" i="54"/>
  <c r="R12" i="54"/>
  <c r="R13" i="54" s="1"/>
  <c r="Q12" i="54"/>
  <c r="P12" i="54"/>
  <c r="P13" i="54" s="1"/>
  <c r="O12" i="54"/>
  <c r="O13" i="54" s="1"/>
  <c r="N12" i="54"/>
  <c r="N13" i="54" s="1"/>
  <c r="M12" i="54"/>
  <c r="M13" i="54" s="1"/>
  <c r="L12" i="54"/>
  <c r="L13" i="54" s="1"/>
  <c r="S11" i="54"/>
  <c r="A13" i="42"/>
  <c r="R13" i="42"/>
  <c r="P13" i="42"/>
  <c r="O13" i="42"/>
  <c r="M13" i="42"/>
  <c r="T12" i="42"/>
  <c r="R12" i="42"/>
  <c r="Q12" i="42"/>
  <c r="P12" i="42"/>
  <c r="O12" i="42"/>
  <c r="N12" i="42"/>
  <c r="N13" i="42" s="1"/>
  <c r="M12" i="42"/>
  <c r="L12" i="42"/>
  <c r="L13" i="42" s="1"/>
  <c r="S11" i="42"/>
  <c r="A13" i="41"/>
  <c r="R13" i="41"/>
  <c r="Q13" i="41"/>
  <c r="O13" i="41"/>
  <c r="L13" i="41"/>
  <c r="T12" i="41"/>
  <c r="R12" i="41"/>
  <c r="Q12" i="41"/>
  <c r="P12" i="41"/>
  <c r="P13" i="41" s="1"/>
  <c r="O12" i="41"/>
  <c r="N12" i="41"/>
  <c r="N13" i="41" s="1"/>
  <c r="M12" i="41"/>
  <c r="M13" i="41" s="1"/>
  <c r="L12" i="41"/>
  <c r="S11" i="41"/>
  <c r="Q17" i="87" l="1"/>
  <c r="P17" i="87"/>
  <c r="S12" i="66"/>
  <c r="S12" i="93"/>
  <c r="Q13" i="93"/>
  <c r="S12" i="42"/>
  <c r="Q13" i="42"/>
  <c r="S13" i="61"/>
  <c r="Q14" i="61"/>
  <c r="S12" i="41"/>
  <c r="Q13" i="56"/>
  <c r="Q14" i="62"/>
  <c r="S13" i="87"/>
</calcChain>
</file>

<file path=xl/sharedStrings.xml><?xml version="1.0" encoding="utf-8"?>
<sst xmlns="http://schemas.openxmlformats.org/spreadsheetml/2006/main" count="3057" uniqueCount="490">
  <si>
    <t>SUBSIDIO FORTASEG Refrendo</t>
  </si>
  <si>
    <t>SUBSIDIO FORTASEG Nuevo</t>
  </si>
  <si>
    <t>PROGRAMA DE INFRAESTRUCTURA Economias</t>
  </si>
  <si>
    <t>PROAGUA APARTADO URBANO (APAUR) Nuevo</t>
  </si>
  <si>
    <t>PROYECTOS DE DESARROLLO REGIONAL Nuevo</t>
  </si>
  <si>
    <t>FONDO PARA ENTIDADES FEDERATIVAS Y MUNICIPIOS PRODUCTORES DE HIDROCARBUROS (U093) Nuevo</t>
  </si>
  <si>
    <t>FONDO PARA ENTIDADES FEDERATIVAS Y MUNICIPIOS PRODUCTORES DE HIDROCARBUROS (U093) Economias</t>
  </si>
  <si>
    <t>FONDO PARA EL FORTALECIMIENTO DE LA INFRAESTRUCTURA ESTATAL Y MUNICIPAL (FORTALECE) Nuevo</t>
  </si>
  <si>
    <t>FORTALECIMIENTO FINANCIERO PARA INVERSION 4 Refrendo</t>
  </si>
  <si>
    <t>FIII FONDO DE APORTACIONES PARA LA INFRAESTRUCTURA SOCIAL ESTATAL (FISE) Nuevo</t>
  </si>
  <si>
    <t>RECURSOS TRANSFERIDOS Nuevo</t>
  </si>
  <si>
    <t>RECURSOS TRANSFERIDOS Economias</t>
  </si>
  <si>
    <t>MUNICIPIO: BALANCAN, TABASCO</t>
  </si>
  <si>
    <t>DEVENGADO</t>
  </si>
  <si>
    <t>TRIMESTRE ANTERIOR</t>
  </si>
  <si>
    <t>ACUMULADO</t>
  </si>
  <si>
    <t>PRESUPUESTO APROBADO</t>
  </si>
  <si>
    <t>270010001</t>
  </si>
  <si>
    <t>BALANCÁN,CD</t>
  </si>
  <si>
    <t>270010074</t>
  </si>
  <si>
    <t>EL TRIUNFO,VI</t>
  </si>
  <si>
    <t>15/03/2017</t>
  </si>
  <si>
    <t>NO APLICA</t>
  </si>
  <si>
    <t>GO036</t>
  </si>
  <si>
    <t>GASTO DE OPERACION DE DIGNIFICACION PENITENCIARIA</t>
  </si>
  <si>
    <t>01/01/2017</t>
  </si>
  <si>
    <t>31/12/2017</t>
  </si>
  <si>
    <t>RTRANSF Nuevo</t>
  </si>
  <si>
    <t>GASTO DE OPERACION DE LA DIRECCION DE TRANSITO MUNICIPAL</t>
  </si>
  <si>
    <t>GO035</t>
  </si>
  <si>
    <t>02/01/2017</t>
  </si>
  <si>
    <t>31/03/2017</t>
  </si>
  <si>
    <t>01/03/2017</t>
  </si>
  <si>
    <t>01/04/2017</t>
  </si>
  <si>
    <t>GO053</t>
  </si>
  <si>
    <t xml:space="preserve">COPARTICIPACION DE GASTOS DE OPERACIÓN DE FORTASEG 2017 </t>
  </si>
  <si>
    <t>20/04/2017</t>
  </si>
  <si>
    <t>FORTASEG Nuevo</t>
  </si>
  <si>
    <t>GO070</t>
  </si>
  <si>
    <t>01/05/2017</t>
  </si>
  <si>
    <t>30/06/2017</t>
  </si>
  <si>
    <t>30/05/2017</t>
  </si>
  <si>
    <t>06/05/2017</t>
  </si>
  <si>
    <t>270010047</t>
  </si>
  <si>
    <t>MULTÉ,PO</t>
  </si>
  <si>
    <t>OP072</t>
  </si>
  <si>
    <t>SUMINISTRO Y COLOCACION DE LUMINARIAS (AV. CARLOS A. MADRAZO)</t>
  </si>
  <si>
    <t>20/05/2017</t>
  </si>
  <si>
    <t>11/08/2017</t>
  </si>
  <si>
    <t>HID Nuevo</t>
  </si>
  <si>
    <t>24/04/2017</t>
  </si>
  <si>
    <t>22/05/2017</t>
  </si>
  <si>
    <t>12/05/2017</t>
  </si>
  <si>
    <t>21/04/2017</t>
  </si>
  <si>
    <t>26/03/2017</t>
  </si>
  <si>
    <t>10/04/2017</t>
  </si>
  <si>
    <t>31/10/2017</t>
  </si>
  <si>
    <t>01/07/2017</t>
  </si>
  <si>
    <t>IS143</t>
  </si>
  <si>
    <t>SUMINISTRO DE COMBUSTIBLE EN DIVERSOS TRABAJOS DE RECOLECCION DE BASURA Y RASTREO DE CAMINOS DE TERRACERIA (SERNAPAM)</t>
  </si>
  <si>
    <t>07/04/2017</t>
  </si>
  <si>
    <t>31/08/2017</t>
  </si>
  <si>
    <t>14/07/2017</t>
  </si>
  <si>
    <t>01/08/2017</t>
  </si>
  <si>
    <t>OP111</t>
  </si>
  <si>
    <t xml:space="preserve">AMPLIACION DEL SISTEMA DE AGUA POTABLE DE LA VILLA EL TRIUNFO (CONSTRUCCION DE DOS TANQUES ELEVADOS DE 100 M3 CADA UNO PARA EL ABASTO Y DISTRIBUCION DE AGUA POTABLE), MUNICIPIO DE BALANCAN, TABASCO TERMINACION </t>
  </si>
  <si>
    <t>21/11/2017</t>
  </si>
  <si>
    <t>APAUR Nuevo</t>
  </si>
  <si>
    <t>OP098/SD940</t>
  </si>
  <si>
    <t>CONSTRUCCION DE DRENAJE SANITARIO EN EL POB. MULTE DE EL MUNICIPIO DE BALANCAN TABASCO 60% FISE</t>
  </si>
  <si>
    <t>04/07/2017</t>
  </si>
  <si>
    <t>17/12/2017</t>
  </si>
  <si>
    <t>FISE Nuevo</t>
  </si>
  <si>
    <t>OP030</t>
  </si>
  <si>
    <t>CONSTRUCCION DE GUARNICIONES Y BANQUETAS EN LA CALLE MICAL (REMANENTE 2015)</t>
  </si>
  <si>
    <t>02/03/2017</t>
  </si>
  <si>
    <t>HID Economias</t>
  </si>
  <si>
    <t>OP031</t>
  </si>
  <si>
    <t>CONSTRUCCION DE PAVIMENTO HIDRAULICO EN LA CALLE MICAL (REMANENTE 2016)</t>
  </si>
  <si>
    <t>09/03/2017</t>
  </si>
  <si>
    <t>OP100</t>
  </si>
  <si>
    <t>AMPLIACION GUARNICIONES Y BANQUETAS CALLE EL MICAL (REMANENTE 2016)</t>
  </si>
  <si>
    <t>01/09/2017</t>
  </si>
  <si>
    <t>OP101</t>
  </si>
  <si>
    <t>CONSTRUCCION DE PAVIMENTO HIDRAULICO EN EL PERIFERICO DE LA CD, BALANCAN</t>
  </si>
  <si>
    <t>05/07/2017</t>
  </si>
  <si>
    <t>FORTALECE Nuevo</t>
  </si>
  <si>
    <t>OP103</t>
  </si>
  <si>
    <t>CONSTRUCCION DE PAVIMENTO HIDRAULICO EN LA CERRADA DE LIBERTAD</t>
  </si>
  <si>
    <t>29/06/2017</t>
  </si>
  <si>
    <t>OP104</t>
  </si>
  <si>
    <t>CONSTRUCCION DE PAVIMENTO HIDRAULICO, GUARNICIONES Y BANQUETAS, ALUMBRADO PUBLICO, EN EL EJ. EL DESTINO</t>
  </si>
  <si>
    <t>270010606</t>
  </si>
  <si>
    <t>EL DESTINO,EJ</t>
  </si>
  <si>
    <t>AD021</t>
  </si>
  <si>
    <t xml:space="preserve">ADQUISICION DE BIENES TECNOLOGICOS Y MOBILIARIOS REMANENTE 2016 (TRANSITO)   </t>
  </si>
  <si>
    <t>RTRANSF Economias</t>
  </si>
  <si>
    <t>OP015</t>
  </si>
  <si>
    <t>CONSTRUCCION DE CANCHA DE FUTBOL 7 INSTITUTO TECNOLOGICO SUPERIOR DE LOS RIOS DE BALANCAN, TABASCO (ANTES OP159 REFRENDO 2016)</t>
  </si>
  <si>
    <t>11/01/2017</t>
  </si>
  <si>
    <t>OP102</t>
  </si>
  <si>
    <t>REMODELACION Y REHABILITACION DEL PARQUE CELIA ABREU EN LA CD, BALANCAN</t>
  </si>
  <si>
    <t>GO034</t>
  </si>
  <si>
    <t>RETENCION DEL 2.5% DE IMPUESTO/NOMINA</t>
  </si>
  <si>
    <t>PBR007</t>
  </si>
  <si>
    <t xml:space="preserve">EROGACIONES COMPLEMENTARIAS (FORTASEG 2017) </t>
  </si>
  <si>
    <t>PBR008</t>
  </si>
  <si>
    <t xml:space="preserve">EROGACIONES COMPLEMENTARIAS (FORT. FINANCIERO P/INVERSION 4)   </t>
  </si>
  <si>
    <t>PBR019</t>
  </si>
  <si>
    <t xml:space="preserve">EROGACIONES COMPLEMENTARIAS (REMANENTE FORTALECE INTERESES 2016) </t>
  </si>
  <si>
    <t>PBR020</t>
  </si>
  <si>
    <t xml:space="preserve">EROGACIONES COMPLEMENTARIAS (REMANENTE HIDROCARBUROS 2016) </t>
  </si>
  <si>
    <t>PBR021</t>
  </si>
  <si>
    <t xml:space="preserve">EROGACIONES COMPLEMENTARIAS (REMANENTE 2016 HIDROCARBUROS DE INTERESES 2015) </t>
  </si>
  <si>
    <t>PBR022</t>
  </si>
  <si>
    <t xml:space="preserve">EROGACIONES COMPLEMENTARIAS (REMANENTE HIDROCARBUROS INTERESES 2016) </t>
  </si>
  <si>
    <t>PBR027</t>
  </si>
  <si>
    <t xml:space="preserve">EROGACIONES COMPLEMENTARIAS (REMANENTE FORT. FINANCIERO INTERESES 2016) </t>
  </si>
  <si>
    <t>PBR028</t>
  </si>
  <si>
    <t xml:space="preserve">EROGACIONES COMPLEMENTARIAS (REMANENTE SEDATU APORT-MUNICIPAL/VERTIENTE MEJORAMIENTO DE VIVIENDA INTERESES 2016) </t>
  </si>
  <si>
    <t>PINFRA Economias</t>
  </si>
  <si>
    <t>PBR031</t>
  </si>
  <si>
    <t xml:space="preserve">EROGACIONES COMPLEMENTARIAS (REMANENTE SEDATU APORT-MUNICIPAL/VERTIENTE ESPACIOS PUBLICOS INTERESES 2016) </t>
  </si>
  <si>
    <t>PBR032</t>
  </si>
  <si>
    <t xml:space="preserve">EROGACIONES COMPLEMENTARIAS (REMANENTE PROGRAMA DE INFRAESTRUCTURA APORT-MUNICIPAL/VERTIENTE ESPACIOS PUBLICOS 2016) </t>
  </si>
  <si>
    <t>PBR034</t>
  </si>
  <si>
    <t xml:space="preserve">EROGACIONES COMPLEMENTARIAS (REMANENTE TRANSITO-INTERESES 2016) </t>
  </si>
  <si>
    <t>PBR035</t>
  </si>
  <si>
    <t xml:space="preserve">EROGACIONES COMPLEMENTARIAS (REMANENTE DIGINIFICACION-INTERESES 2016) </t>
  </si>
  <si>
    <t>PBR042</t>
  </si>
  <si>
    <t xml:space="preserve">EROGACIONES COMPLEMENTARIAS (TRANSITO MUNICIPAL INTERESES 2017) </t>
  </si>
  <si>
    <t>PBR043</t>
  </si>
  <si>
    <t xml:space="preserve">EROGACIONES COMPLEMENTARIAS (DIGINIFICACION PENITENCIARIA INTERESES 2017) </t>
  </si>
  <si>
    <t>PBR044</t>
  </si>
  <si>
    <t xml:space="preserve">EROGACIONES COMPLEMENTARIAS (FONDO DE ENTIDADES Y MUNICIPIOS PRODUCTORES DE HIDROCARBUROS EN REGIONES MARITIMAS 2017) </t>
  </si>
  <si>
    <t>PBR046</t>
  </si>
  <si>
    <t xml:space="preserve">EROGACIONES COMPLEMENTARIAS (FDO. ENT. Y MPIOS. PROD. DE HIDROCARBUROS INTERESES 2017) </t>
  </si>
  <si>
    <t>PBR051</t>
  </si>
  <si>
    <t xml:space="preserve">EROGACIONES COMPLEMENTARIAS (FORTASEG APORTACION FEDERAL INTERESES 2017) </t>
  </si>
  <si>
    <t>AD001</t>
  </si>
  <si>
    <t>ADQUISICION DE ARMAS CORTAS Y LARGAS PARA EL EQUIPAMIENTO DEL PERSONAL POLICIAL (ANTES AD011 REFRENDO 2016)</t>
  </si>
  <si>
    <t>FORTASEG Refrendo</t>
  </si>
  <si>
    <t>AD009</t>
  </si>
  <si>
    <t xml:space="preserve">ADQUISICION DE ARMAS CORTAS Y LARGAS  </t>
  </si>
  <si>
    <t>AD010</t>
  </si>
  <si>
    <t xml:space="preserve">ADQUISICION DE VEHICULOS Y EQUIPOS TERRESTRES (PICK UP DOBLE CABINA) </t>
  </si>
  <si>
    <t>AD011</t>
  </si>
  <si>
    <t xml:space="preserve">ADQUISICION DE VEHICULOS Y EQUIPOS TERRESTRES (MOTOCICLETA) </t>
  </si>
  <si>
    <t>AD012</t>
  </si>
  <si>
    <t xml:space="preserve">ADQUISICION DE VEHICULOS Y EQUIPOS TERRESTRES (SEDAN) </t>
  </si>
  <si>
    <t>AD013</t>
  </si>
  <si>
    <t xml:space="preserve">ADQUISICION DE EQUIPO DE COMUNICACIÓN TERMINAL DIGITAL MOVIL (RADIO) </t>
  </si>
  <si>
    <t>AD014</t>
  </si>
  <si>
    <t xml:space="preserve">ADQUISICION DE BATERIA PARA TERMINAL DIGITAL PORTATIL (RADIO PORTATIL) </t>
  </si>
  <si>
    <t>AD015</t>
  </si>
  <si>
    <t xml:space="preserve">ADQUISICION DE KIT DE ILUMINACION CONTINUA   </t>
  </si>
  <si>
    <t>GO045</t>
  </si>
  <si>
    <t>GASTOS DE OPERACION DE EQUIPAMENTO AL PERSONAL POLICIAL (ANTES GO069 REFRENDO 2016)</t>
  </si>
  <si>
    <t>GO054</t>
  </si>
  <si>
    <t xml:space="preserve">PREVENCION SOCIAL DE VIOLENCIA ESCOLAR </t>
  </si>
  <si>
    <t>GO055</t>
  </si>
  <si>
    <t xml:space="preserve">EVALUACIONES DE PERMANENCIA AL PERSONAL DE CONFIANZA Y PERSONAL POLICIAL  </t>
  </si>
  <si>
    <t>GO056</t>
  </si>
  <si>
    <t xml:space="preserve">EVALUACIONES AL PERSONAL DE NUEVO INGRESO  </t>
  </si>
  <si>
    <t>GO057</t>
  </si>
  <si>
    <t xml:space="preserve">DIFUSION INTERNA (REGLAMENTO) </t>
  </si>
  <si>
    <t>22/06/2017</t>
  </si>
  <si>
    <t>GO058</t>
  </si>
  <si>
    <t xml:space="preserve">SERVICIOS DE CAPACITACION DE FORMACION INICIAL (ASPIRANTES) </t>
  </si>
  <si>
    <t>GO059</t>
  </si>
  <si>
    <t xml:space="preserve">BECAS PARA ASPIRANTES A POLICIA MUNICIPAL </t>
  </si>
  <si>
    <t>GO060</t>
  </si>
  <si>
    <t xml:space="preserve">SERVICIOS DE CAPACITACION DE FORMACION INICIAL (ELEMENTOS EN ACTIVOS) </t>
  </si>
  <si>
    <t>GO061</t>
  </si>
  <si>
    <t xml:space="preserve">SERVICIOS DE CAPACITACION DE COMPETENCIAS DE LA FUNCION POLICIAL </t>
  </si>
  <si>
    <t>GO062</t>
  </si>
  <si>
    <t xml:space="preserve">SERVICIOS DE CAPACITACION DE DIPLOMADO PARA MANDOS </t>
  </si>
  <si>
    <t>GO063</t>
  </si>
  <si>
    <t xml:space="preserve">TALLER: LA ACTUACION DEL POLICIA EN JUICIO ORAL (JURIDICOS/MANDOS) </t>
  </si>
  <si>
    <t>GO064</t>
  </si>
  <si>
    <t xml:space="preserve">TALLER : FUNCION POLICIAL Y SU EFICACIA EN LOS PRIMEROS ACTOS DE INVESTIGACION (IPH)(2) </t>
  </si>
  <si>
    <t>GO065</t>
  </si>
  <si>
    <t xml:space="preserve">EVALUACION DE COMPETENCIAS BASICAS </t>
  </si>
  <si>
    <t>GO066</t>
  </si>
  <si>
    <t xml:space="preserve">EVALUACION DEL DESEMPEÑO </t>
  </si>
  <si>
    <t>GO067</t>
  </si>
  <si>
    <t xml:space="preserve">EQUIPAMIENTO DEL PERSONAL POLICIAL (VESTUARIOS Y UNIFORMES) </t>
  </si>
  <si>
    <t>GO068</t>
  </si>
  <si>
    <t xml:space="preserve">EQUIPAMIENTO DE CHALECOS BALISTICOS MINIMO NIVEL III-A, CON DOS PLACAS BALISTICAS PARA ESCALAR A NIVEL IV </t>
  </si>
  <si>
    <t>27/07/2017</t>
  </si>
  <si>
    <t>META ANUAL</t>
  </si>
  <si>
    <t>servicio de Alumbrado Público</t>
  </si>
  <si>
    <t>33.00 PIEZAS</t>
  </si>
  <si>
    <t>PENDIENTE</t>
  </si>
  <si>
    <t>Infraestructura para Agua Potable</t>
  </si>
  <si>
    <t>20659.00 M.L.</t>
  </si>
  <si>
    <t>Drenaje y Alcantarillado</t>
  </si>
  <si>
    <t>9360.00 M.L.</t>
  </si>
  <si>
    <t>2.00 EQUIPO</t>
  </si>
  <si>
    <t>Urbanización</t>
  </si>
  <si>
    <t>169.96 METROS CUADRADOS</t>
  </si>
  <si>
    <t>29/03/2017</t>
  </si>
  <si>
    <t>704.90 METROS CUADRADOS</t>
  </si>
  <si>
    <t>133.75 METROS CUADRADOS</t>
  </si>
  <si>
    <t>9200.00 METROS CUADRADOS</t>
  </si>
  <si>
    <t>473.60 METROS CUADRADOS</t>
  </si>
  <si>
    <t>2824.00 METROS CUADRADOS</t>
  </si>
  <si>
    <t>Infraestructura Deportiva</t>
  </si>
  <si>
    <t>1.00 CANCHA</t>
  </si>
  <si>
    <t>Infraestructura Recreativa</t>
  </si>
  <si>
    <t>1.00 REMODELACION</t>
  </si>
  <si>
    <t>RELACIÓN DE ACCIONES  DE GASTO PUBLICO</t>
  </si>
  <si>
    <t>SITUACION: CONCLUIDOS</t>
  </si>
  <si>
    <t>No. CONS</t>
  </si>
  <si>
    <t>CLAVE PROGRAMÁTICA UR-AI-PP</t>
  </si>
  <si>
    <t>NOMBRE DEL PROGRAMA</t>
  </si>
  <si>
    <t>No. PROY/COM</t>
  </si>
  <si>
    <t>NOMBRE DEL PROYECTO</t>
  </si>
  <si>
    <t>CLV. LOC.</t>
  </si>
  <si>
    <t>UBICACIÓN</t>
  </si>
  <si>
    <t>PROCEDENCIA</t>
  </si>
  <si>
    <t>SITUACIÓN</t>
  </si>
  <si>
    <t>TIPO DE GASTO</t>
  </si>
  <si>
    <t>PRESUPUESTO MODIFICADO AL PERIODO</t>
  </si>
  <si>
    <t>EN EL TRIMESTRE</t>
  </si>
  <si>
    <t>AL FIN DEL TRIMESTRE</t>
  </si>
  <si>
    <t>PAGADO ACUMULADO</t>
  </si>
  <si>
    <t>AVANCE</t>
  </si>
  <si>
    <t>FINAN</t>
  </si>
  <si>
    <t>FIS.</t>
  </si>
  <si>
    <t>MOD. DE EJEC.</t>
  </si>
  <si>
    <t>FECHA</t>
  </si>
  <si>
    <t>INICIO PROGR</t>
  </si>
  <si>
    <t>INICIO CONTR</t>
  </si>
  <si>
    <t>INICIO REAL</t>
  </si>
  <si>
    <t>TERM. PROGR</t>
  </si>
  <si>
    <t>TERM. CONTR</t>
  </si>
  <si>
    <t>TERM. REAL</t>
  </si>
  <si>
    <t>CIERRE TRIM.</t>
  </si>
  <si>
    <t>FECHA Y NO. DE ACTA DE AUTORIZACION DE CABILDO</t>
  </si>
  <si>
    <t>OBSERVACIONES</t>
  </si>
  <si>
    <t>Adquisición de Bienes Muebles</t>
  </si>
  <si>
    <t>CONCLUIDOS</t>
  </si>
  <si>
    <t>AD</t>
  </si>
  <si>
    <t>G.CAP</t>
  </si>
  <si>
    <t>1.00 LOTE</t>
  </si>
  <si>
    <t>TOTAL DEL PROGRAMA PRESUPUESTARIO DE Adquisición de Bienes Muebles</t>
  </si>
  <si>
    <t>PROMEDIO PORCENTUAL</t>
  </si>
  <si>
    <t>GRAN TOTAL DE LOS PROGRAMAS PRESUPUESTARIOS</t>
  </si>
  <si>
    <t>PROCEDENCIA: PROAGUA APARTADO URBANO (APAUR) Nuevo</t>
  </si>
  <si>
    <t>SITUACION: NO INICIADOS</t>
  </si>
  <si>
    <t>34-006-K002</t>
  </si>
  <si>
    <t>NO INICIADOS</t>
  </si>
  <si>
    <t>CT</t>
  </si>
  <si>
    <t>No. 33 27/JUNIO/2017</t>
  </si>
  <si>
    <t>TOTAL DEL PROGRAMA PRESUPUESTARIO DE Infraestructura para Agua Potable</t>
  </si>
  <si>
    <t>PROCEDENCIA: FORTALECIMIENTO FINANCIERO Economias (INTERESES)</t>
  </si>
  <si>
    <t>Administración Programática y Presupuestal</t>
  </si>
  <si>
    <t>04-032-P010</t>
  </si>
  <si>
    <t>FORTALECIMIENTO FINANCIERO Economias (INTERESES)</t>
  </si>
  <si>
    <t>1.00 OPERACION</t>
  </si>
  <si>
    <t>G.CTE</t>
  </si>
  <si>
    <t>No. 27 03/FEB/2017</t>
  </si>
  <si>
    <t>TOTAL DEL PROGRAMA PRESUPUESTARIO DE Administración Programática y Presupuestal</t>
  </si>
  <si>
    <t>34-006-K003</t>
  </si>
  <si>
    <t>NO. 31 19/05/2017</t>
  </si>
  <si>
    <t>TOTAL DEL PROGRAMA PRESUPUESTARIO DE Drenaje y Alcantarillado</t>
  </si>
  <si>
    <t>NO.31 19/05/2017</t>
  </si>
  <si>
    <t>No. 29 07/ABRIL/2017</t>
  </si>
  <si>
    <t>NO. 25 27/DIC/2016</t>
  </si>
  <si>
    <t>SITUACION: PROCESO</t>
  </si>
  <si>
    <t>PROCESO</t>
  </si>
  <si>
    <t>No. 30 04/MAYO/2017</t>
  </si>
  <si>
    <t>TOTAL DEL PROGRAMA PRESUPUESTARIO DE servicio de Alumbrado Público</t>
  </si>
  <si>
    <t>TOTAL DEL PROGRAMA PRESUPUESTARIO DE Urbanización</t>
  </si>
  <si>
    <t>PROCEDENCIA: FIII FONDO DE APORTACIONES PARA LA INFRAESTRUCTURA SOCIAL ESTATAL (FISE) Nuevo</t>
  </si>
  <si>
    <t>Salvaguarda de la Integridad Física y Patrimonial de los Habitantes</t>
  </si>
  <si>
    <t>11-008-E46</t>
  </si>
  <si>
    <t>TOTAL DEL PROGRAMA PRESUPUESTARIO DE Salvaguarda de la Integridad Física y Patrimonial de los Habitantes</t>
  </si>
  <si>
    <t>PROCEDENCIA: FORTALECIMIENTO FINANCIERO PARA INVERSION 4 Refrendo</t>
  </si>
  <si>
    <t>08-006-K035</t>
  </si>
  <si>
    <t>TOTAL DEL PROGRAMA PRESUPUESTARIO DE Infraestructura Deportiva</t>
  </si>
  <si>
    <t>PROCEDENCIA: FONDO PARA EL FORTALECIMIENTO DE LA INFRAESTRUCTURA ESTATAL Y MUNICIPAL (FORTALECE) Economias (INTERESES)</t>
  </si>
  <si>
    <t>FONDO PARA EL FORTALECIMIENTO DE LA INFRAESTRUCTURA ESTATAL Y MUNICIPAL (FORTALECE) Economias (INTERESES)</t>
  </si>
  <si>
    <t>PROCEDENCIA: FONDO PARA EL FORTALECIMIENTO DE LA INFRAESTRUCTURA ESTATAL Y MUNICIPAL (FORTALECE) Nuevo</t>
  </si>
  <si>
    <t>08-006-K005</t>
  </si>
  <si>
    <t>PROCEDENCIA: SUBSIDIO FORTASEG Nuevo (INTERESES)</t>
  </si>
  <si>
    <t>SUBSIDIO FORTASEG Nuevo (INTERESES)</t>
  </si>
  <si>
    <t>NO.32 02/06/2017</t>
  </si>
  <si>
    <t>PROCEDENCIA: SUBSIDIO FORTASEG Nuevo</t>
  </si>
  <si>
    <t>Subsidio en Materia de Seguridad Publica (FORTASEG)</t>
  </si>
  <si>
    <t>11-008-U007</t>
  </si>
  <si>
    <t>30.00 PIEZAS</t>
  </si>
  <si>
    <t>1.00 PIEZAS</t>
  </si>
  <si>
    <t>3.00 PIEZAS</t>
  </si>
  <si>
    <t>10.00 PIEZAS</t>
  </si>
  <si>
    <t>1.00 JUEGO</t>
  </si>
  <si>
    <t>22/06/2016</t>
  </si>
  <si>
    <t>1.00 SERVICIOS</t>
  </si>
  <si>
    <t>7.00 BECAS</t>
  </si>
  <si>
    <t>40.00 ELEMENTOS</t>
  </si>
  <si>
    <t>6.00 ELEMENTOS</t>
  </si>
  <si>
    <t>193.00 ELEMENTOS</t>
  </si>
  <si>
    <t>40.00 EVALUACION</t>
  </si>
  <si>
    <t>TOTAL DEL PROGRAMA PRESUPUESTARIO DE Subsidio en Materia de Seguridad Publica (FORTASEG)</t>
  </si>
  <si>
    <t>65.00 ELEMENTOS</t>
  </si>
  <si>
    <t>21.00 ELEMENTOS</t>
  </si>
  <si>
    <t>193.00 ACREDITACION</t>
  </si>
  <si>
    <t>7.00 ELEMENTOS</t>
  </si>
  <si>
    <t>31.00 ELEMENTOS</t>
  </si>
  <si>
    <t>2200.00 PIEZAS</t>
  </si>
  <si>
    <t>20.00 PIEZAS</t>
  </si>
  <si>
    <t>PROCEDENCIA: SUBSIDIO FORTASEG Refrendo</t>
  </si>
  <si>
    <t>PROCEDENCIA: FONDO PARA ENTIDADES FEDERATIVAS Y MUNICIPIOS PRODUCTORES DE HIDROCARBUROS (U093) Economias (INTERESES)</t>
  </si>
  <si>
    <t>FONDO PARA ENTIDADES FEDERATIVAS Y MUNICIPIOS PRODUCTORES DE HIDROCARBUROS (U093) Economias (INTERESES)</t>
  </si>
  <si>
    <t>PROCEDENCIA: FONDO PARA ENTIDADES FEDERATIVAS Y MUNICIPIOS PRODUCTORES DE HIDROCARBUROS (U093) Economias</t>
  </si>
  <si>
    <t>No. 28 03/MARZO/2017</t>
  </si>
  <si>
    <t>PROCEDENCIA: FONDO PARA ENTIDADES FEDERATIVAS Y MUNICIPIOS PRODUCTORES DE HIDROCARBUROS (U093) Nuevo (INTERESES)</t>
  </si>
  <si>
    <t>FONDO PARA ENTIDADES FEDERATIVAS Y MUNICIPIOS PRODUCTORES DE HIDROCARBUROS (U093) Nuevo (INTERESES)</t>
  </si>
  <si>
    <t>PROCEDENCIA: FONDO PARA ENTIDADES FEDERATIVAS Y MUNICIPIOS PRODUCTORES DE HIDROCARBUROS (U093) Nuevo</t>
  </si>
  <si>
    <t>08-006-E50</t>
  </si>
  <si>
    <t>Administración Financiera</t>
  </si>
  <si>
    <t>TOTAL DEL PROGRAMA PRESUPUESTARIO DE Administración Financiera</t>
  </si>
  <si>
    <t>Vigilancia del Tránsito</t>
  </si>
  <si>
    <t>12-009-E019</t>
  </si>
  <si>
    <t>TOTAL DEL PROGRAMA PRESUPUESTARIO DE Vigilancia del Tránsito</t>
  </si>
  <si>
    <t>Asistencia Social y Atención a Grupos Vulnerables</t>
  </si>
  <si>
    <t>TOTAL DEL PROGRAMA PRESUPUESTARIO DE Asistencia Social y Atención a Grupos Vulnerables</t>
  </si>
  <si>
    <t>08-006-F27</t>
  </si>
  <si>
    <t>PROCEDENCIA: PROGRAMA DE INFRAESTRUCTURA Economias (INTERESES)</t>
  </si>
  <si>
    <t>PROGRAMA DE INFRAESTRUCTURA Economias (INTERESES)</t>
  </si>
  <si>
    <t>PROCEDENCIA: PROGRAMA DE INFRAESTRUCTURA Economias</t>
  </si>
  <si>
    <t>PROCEDENCIA: PROYECTOS DE DESARROLLO REGIONAL Nuevo</t>
  </si>
  <si>
    <t>08-006-K036</t>
  </si>
  <si>
    <t>TOTAL DEL PROGRAMA PRESUPUESTARIO DE Infraestructura Recreativa</t>
  </si>
  <si>
    <t>PROCEDENCIA: RECURSOS TRANSFERIDOS Economias (INTERESES)</t>
  </si>
  <si>
    <t>RECURSOS TRANSFERIDOS Economias (INTERESES)</t>
  </si>
  <si>
    <t>PROCEDENCIA: RECURSOS TRANSFERIDOS Economias</t>
  </si>
  <si>
    <t>12-040-K024</t>
  </si>
  <si>
    <t>PROCEDENCIA: RECURSOS TRANSFERIDOS Nuevo (INTERESES)</t>
  </si>
  <si>
    <t>RECURSOS TRANSFERIDOS Nuevo (INTERESES)</t>
  </si>
  <si>
    <t>PROCEDENCIA: RECURSOS TRANSFERIDOS Nuevo</t>
  </si>
  <si>
    <t>Readaptación social</t>
  </si>
  <si>
    <t>11-008-E017</t>
  </si>
  <si>
    <t>TOTAL DEL PROGRAMA PRESUPUESTARIO DE Readaptación social</t>
  </si>
  <si>
    <t>03-025-P009</t>
  </si>
  <si>
    <t>17.00 LITRO</t>
  </si>
  <si>
    <t>MODALIDAD</t>
  </si>
  <si>
    <t>TRIM ANTERIOR</t>
  </si>
  <si>
    <t>ACCIONES</t>
  </si>
  <si>
    <t>EN PROCESO</t>
  </si>
  <si>
    <t>NO INICIADAS</t>
  </si>
  <si>
    <t>CANCELADAS</t>
  </si>
  <si>
    <t>TOTAL DE ACCIONES</t>
  </si>
  <si>
    <t xml:space="preserve"> AVANCE  PORCENTUAL FINAN.</t>
  </si>
  <si>
    <t xml:space="preserve"> AVANCE  PORCENTUAL FÍSICO</t>
  </si>
  <si>
    <t>FORTASEG Nuevo INTERESES</t>
  </si>
  <si>
    <t>PINFRA Economias INTERESES</t>
  </si>
  <si>
    <t>HID Economias INTERESES</t>
  </si>
  <si>
    <t>HID Nuevo INTERESES</t>
  </si>
  <si>
    <t>FORTALECE Economias INTERESES</t>
  </si>
  <si>
    <t>FFIN Economias INTERESES</t>
  </si>
  <si>
    <t>RTRANSF Economias INTERESES</t>
  </si>
  <si>
    <t>RTRANSF Nuevo INTERESES</t>
  </si>
  <si>
    <t>MUNICIPIO: BALANCAN,TABASCO</t>
  </si>
  <si>
    <t xml:space="preserve">CONCENTRADO DE LAS ACCIONES DE GASTO PUBLICO CONVENIDAS </t>
  </si>
  <si>
    <t>FECHA DE CORTE FÍSICO:</t>
  </si>
  <si>
    <t>FECHA DE CORTE FINAN:</t>
  </si>
  <si>
    <t xml:space="preserve"> </t>
  </si>
  <si>
    <t xml:space="preserve">PRESUPUESTO  MODIFICADO </t>
  </si>
  <si>
    <t xml:space="preserve"> DEVENGADO</t>
  </si>
  <si>
    <t>EN ELTRIM</t>
  </si>
  <si>
    <t>CONCLUIDAS</t>
  </si>
  <si>
    <t>CONVENIOS ESTATALES</t>
  </si>
  <si>
    <t>CONVENIOS FEDERALES</t>
  </si>
  <si>
    <t>TOTALES</t>
  </si>
  <si>
    <t>AAL Nuevo</t>
  </si>
  <si>
    <t>AAL Nuevo INTERESES</t>
  </si>
  <si>
    <t>PTAR Nuevo INTERESES</t>
  </si>
  <si>
    <t xml:space="preserve">PTAR Nuevo </t>
  </si>
  <si>
    <t>APAUR Nuevo INTERESES</t>
  </si>
  <si>
    <t>PDR Nuevo INTERESES</t>
  </si>
  <si>
    <t xml:space="preserve">PDR Nuevo </t>
  </si>
  <si>
    <t>FORTALECE Nuevo INTERESES</t>
  </si>
  <si>
    <t>FFRONTERAS Nuevo</t>
  </si>
  <si>
    <t>FISE Nuevo INTERERES</t>
  </si>
  <si>
    <t>INFORME DE AUTOEVALUACIÓN TRIMESTRAL DEL PERÍODO DEL  1 DE ENERO AL 30 DE SEPTIEMBRE DE 2017</t>
  </si>
  <si>
    <t>INFORME DE AUTOEVALUACIÓN TRIMESTRAL DEL PERÍODO DEL  1 DE ENERO  AL 30 DE SEPTIEMBRE DE 2017</t>
  </si>
  <si>
    <t>IS148</t>
  </si>
  <si>
    <t>SUMINISTRO DE COMBUSTIBLE EN DIVERSOS TRABAJOS DE RECOLECCION DE BASURA Y RASTREO DE CAMINOS DE TERRACERIA SEGUNDA ETAPA (SERNAPAM)</t>
  </si>
  <si>
    <t>50.00 LITRO</t>
  </si>
  <si>
    <t>25/09/2017</t>
  </si>
  <si>
    <t>05/12/2017</t>
  </si>
  <si>
    <t/>
  </si>
  <si>
    <t>OP195</t>
  </si>
  <si>
    <t>MANTENIMIENTO DE ALUMBRADO PUBLICO AL PARQUE DE CONVIVENCIA, PLAZA DEL MAESTRO Y AV. CARLOS A MADRAZO (ECONOMIA 2016)</t>
  </si>
  <si>
    <t>1.00 MANTENIMIENTO</t>
  </si>
  <si>
    <t>05/08/2017</t>
  </si>
  <si>
    <t>10/08/2017</t>
  </si>
  <si>
    <t>30/08/2017</t>
  </si>
  <si>
    <t>25/08/2017</t>
  </si>
  <si>
    <t>30/09/2017</t>
  </si>
  <si>
    <t>No. 01/SEPT/2017</t>
  </si>
  <si>
    <t>COPARTICIPACION DE REESTRUCTURACION Y HOMOLOGACION SALARIAL DE LOS ELEMENTOS POLICIALES 2017</t>
  </si>
  <si>
    <t>Infraestructura para la Seguridad Pública</t>
  </si>
  <si>
    <t>08-006-K028</t>
  </si>
  <si>
    <t>OP194</t>
  </si>
  <si>
    <t>REMODELACION DE LA COMANDANCIA DE LA POLICIA MUNICIPAL</t>
  </si>
  <si>
    <t>07/09/2017</t>
  </si>
  <si>
    <t>06/10/2017</t>
  </si>
  <si>
    <t>NO. 35 04/08/2017</t>
  </si>
  <si>
    <t>TOTAL DEL PROGRAMA PRESUPUESTARIO DE Infraestructura para la Seguridad Pública</t>
  </si>
  <si>
    <t>PROCEDENCIA: PROAGUA APARTADO AGUA LIMPIA (AAL) Nuevo (INTERESES)</t>
  </si>
  <si>
    <t>PBR059</t>
  </si>
  <si>
    <t xml:space="preserve">EROGACIONES COMPLEMENTARIAS (PROGRAMA DE APARTADO AGUA LIMPIA INTERESES 2017) </t>
  </si>
  <si>
    <t>PROAGUA APARTADO AGUA LIMPIA (AAL) Nuevo (INTERESES)</t>
  </si>
  <si>
    <t>NO. 36 01/SEPT/2017</t>
  </si>
  <si>
    <t>PROCEDENCIA: PROAGUA APARTADO AGUA LIMPIA (AAL) Nuevo</t>
  </si>
  <si>
    <t>Actividades de Apoyo Administrativo</t>
  </si>
  <si>
    <t>08-040-M001</t>
  </si>
  <si>
    <t>GO122</t>
  </si>
  <si>
    <t xml:space="preserve">APORTACION PARA EL PROGRAMA PROAGUA 2017 DE LA COMISION NACIONAL DEL AGUA (CONAGUA) CORRESPONDIENTE AL APARTADO DE AGUA LIMPIA (AAL) </t>
  </si>
  <si>
    <t>PROAGUA APARTADO AGUA LIMPIA (AAL) Nuevo</t>
  </si>
  <si>
    <t>TOTAL DEL PROGRAMA PRESUPUESTARIO DE Actividades de Apoyo Administrativo</t>
  </si>
  <si>
    <t>PBR056</t>
  </si>
  <si>
    <t xml:space="preserve">EROGACIONES COMPLEMENTARIAS (PROGRAMA DE AGUA POTABLE, ALCANTARILLADO Y SANEAMIENTO DEL APARTADO AGUA LIMPIA 2017) </t>
  </si>
  <si>
    <t>PROCEDENCIA: PROGRAMA DE TRATAMIENTO DE AGUAS RESIDUALES Nuevo (INTERESES)</t>
  </si>
  <si>
    <t>PBR060</t>
  </si>
  <si>
    <t xml:space="preserve">EROGACIONES COMPLEMENTARIAS (PROGRAMA DE PLANTA DE TRATAMIENTO DE AGUAS RESIDUALES INTERESES 2017) </t>
  </si>
  <si>
    <t>PROGRAMA DE TRATAMIENTO DE AGUAS RESIDUALES Nuevo (INTERESES)</t>
  </si>
  <si>
    <t>NO. 36 01/SEPT-2017</t>
  </si>
  <si>
    <t>PROCEDENCIA: PROGRAMA DE TRATAMIENTO DE AGUAS RESIDUALES Nuevo</t>
  </si>
  <si>
    <t>PBR057</t>
  </si>
  <si>
    <t xml:space="preserve">EROGACIONES COMPLEMENTARIAS (PROGRAMA DE PLANTA DE TRATAMIENTO DE AGUAS RESIDUALES 2017) </t>
  </si>
  <si>
    <t>PROGRAMA DE TRATAMIENTO DE AGUAS RESIDUALES Nuevo</t>
  </si>
  <si>
    <t>PROCEDENCIA: PROAGUA APARTADO URBANO (APAUR) Nuevo (INTERESES)</t>
  </si>
  <si>
    <t>PBR058</t>
  </si>
  <si>
    <t xml:space="preserve">EROGACIONES COMPLEMENTARIAS (PROGRAMA PROAGUA APARTADO URBANO INTERESES 2017) </t>
  </si>
  <si>
    <t>PROAGUA APARTADO URBANO (APAUR) Nuevo (INTERESES)</t>
  </si>
  <si>
    <t>29/12/2017</t>
  </si>
  <si>
    <t>07/12/2017</t>
  </si>
  <si>
    <t>PROCEDENCIA: PROYECTOS DE DESARROLLO REGIONAL (PDR) Nuevo Intereses</t>
  </si>
  <si>
    <t>03/07/2017</t>
  </si>
  <si>
    <t>17/07/2017</t>
  </si>
  <si>
    <t>OP196</t>
  </si>
  <si>
    <t>ADECUACION Y REUBICACION DE ALUMBRADO PUBLICO EN LA AV. LUIS DONALDO COLOSIO</t>
  </si>
  <si>
    <t>39.00 POSTES</t>
  </si>
  <si>
    <t>06/11/2017</t>
  </si>
  <si>
    <t>SUBTOTAL DE Urbanización</t>
  </si>
  <si>
    <t>03/08/2017</t>
  </si>
  <si>
    <t>02/09/2017</t>
  </si>
  <si>
    <t>PBR023</t>
  </si>
  <si>
    <t xml:space="preserve">EROGACIONES COMPLEMENTARIAS (REMANENTE 2016 DE HIDROCARBUROS 2015) </t>
  </si>
  <si>
    <t>PROCEDENCIA: FONDO PARA EL FORTALECIMIENTO DE LA INFRAESTRUCTURA ESTATAL Y MUNICIPAL (FORTALECE) Nuevo (INTERESES)</t>
  </si>
  <si>
    <t>PBR054</t>
  </si>
  <si>
    <t xml:space="preserve">EROGACIONES COMPLEMENTARIAS (FORTALECE INTERESES 2017) </t>
  </si>
  <si>
    <t>FONDO PARA EL FORTALECIMIENTO DE LA INFRAESTRUCTURA ESTATAL Y MUNICIPAL (FORTALECE) Nuevo (INTERESES)</t>
  </si>
  <si>
    <t>12/07/2017</t>
  </si>
  <si>
    <t>09/10/2017</t>
  </si>
  <si>
    <t>PROCEDENCIA: FONDO PARA FRONTERAS Nuevo</t>
  </si>
  <si>
    <t>OP201</t>
  </si>
  <si>
    <t>CONSTRUCCION DE PAVIMENTO HIDRAULICO Y DRENAJE SANITARIO EN LA CALLE CUAHUTEMOC DE LA VILLA QUETZALCOATL</t>
  </si>
  <si>
    <t>270010023</t>
  </si>
  <si>
    <t>QUETZALCÓATL (CUATRO POBLADOS),VI</t>
  </si>
  <si>
    <t>FONDO PARA FRONTERAS Nuevo</t>
  </si>
  <si>
    <t>2720.00 METROS CUADRADOS</t>
  </si>
  <si>
    <t>24/10/2017</t>
  </si>
  <si>
    <t>30/12/2017</t>
  </si>
  <si>
    <t>OP202</t>
  </si>
  <si>
    <t>CONSTRUCCION DE BANQUETAS Y GUARNICIONES EN LAS CALLES IGNACIO ALLENDE, CONSTITUCION Y PINO SUAREZ</t>
  </si>
  <si>
    <t>270010005</t>
  </si>
  <si>
    <t>APATZINGÁN,EJ</t>
  </si>
  <si>
    <t>2230.00 METROS CUADRADOS</t>
  </si>
  <si>
    <t>PROCEDENCIA: FIII FONDO DE APORTACIONES PARA LA INFRAESTRUCTURA SOCIAL ESTATAL (FISE) Nuevo (INTERESES)</t>
  </si>
  <si>
    <t>PBR063</t>
  </si>
  <si>
    <t xml:space="preserve">EROGACIONES COMPLEMENTARIAS (FISE INTERESES 2017) </t>
  </si>
  <si>
    <t>FIII FONDO DE APORTACIONES PARA LA INFRAESTRUCTURA SOCIAL ESTATAL (FISE) Nuevo (INTERESES)</t>
  </si>
  <si>
    <t>02/08/2017</t>
  </si>
  <si>
    <t>26/11/2017</t>
  </si>
  <si>
    <t>SITUACION: EN PROCESO</t>
  </si>
  <si>
    <t>**PBR055</t>
  </si>
  <si>
    <t>EROGACIONES COMPLEMENTARIAS (PROYECTOS DE DESARROLLO REGIONAL INTERESES 2017)</t>
  </si>
  <si>
    <t>CD, BALANCÁN</t>
  </si>
  <si>
    <t>PROYECTOS DE DESARROLLO REGIONAL</t>
  </si>
  <si>
    <t>NO INICIADO</t>
  </si>
  <si>
    <t>GASTO CORRIENTE</t>
  </si>
  <si>
    <t>1 OPERACION</t>
  </si>
  <si>
    <t>FORTA INV. 4 Refrendo</t>
  </si>
  <si>
    <t>INFORME DE AUTOEVALUACIÓN TRIMESTRAL DEL PERÍODO DEL 1 DE ENERO AL 30 DE SEPTIEMBRE DE 2017</t>
  </si>
  <si>
    <t>|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</si>
</sst>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&quot;$&quot;#,##0.00;\-&quot;$&quot;#,##0.00"/>
    <numFmt numFmtId="164" formatCode="&quot;$&quot;#,##0.00"/>
  </numFmts>
  <fonts count="18" x14ac:knownFonts="1">
    <font>
      <sz val="11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0"/>
      <color rgb="FF00B050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b/>
      <i/>
      <sz val="10"/>
      <name val="Arial"/>
      <family val="2"/>
    </font>
    <font>
      <sz val="8"/>
      <color rgb="FF000000"/>
      <name val="Tahoma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5">
    <xf numFmtId="0" fontId="0" fillId="0" borderId="0"/>
    <xf numFmtId="9" fontId="3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33">
    <xf numFmtId="0" fontId="0" fillId="0" borderId="0" xfId="0"/>
    <xf numFmtId="0" fontId="1" fillId="2" borderId="1" xfId="0" applyFont="1" applyFill="1" applyBorder="1" applyAlignment="1">
      <alignment horizontal="centerContinuous" vertical="center"/>
    </xf>
    <xf numFmtId="0" fontId="1" fillId="2" borderId="1" xfId="0" applyFont="1" applyFill="1" applyBorder="1" applyAlignment="1">
      <alignment horizontal="centerContinuous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Continuous" vertical="top"/>
    </xf>
    <xf numFmtId="0" fontId="1" fillId="0" borderId="1" xfId="0" applyFont="1" applyBorder="1" applyAlignment="1">
      <alignment horizontal="centerContinuous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9" fontId="2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top"/>
    </xf>
    <xf numFmtId="9" fontId="1" fillId="0" borderId="1" xfId="0" applyNumberFormat="1" applyFont="1" applyBorder="1" applyAlignment="1">
      <alignment horizontal="centerContinuous" vertical="top"/>
    </xf>
    <xf numFmtId="164" fontId="1" fillId="0" borderId="1" xfId="0" applyNumberFormat="1" applyFont="1" applyBorder="1"/>
    <xf numFmtId="164" fontId="2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9" fontId="4" fillId="3" borderId="0" xfId="3" applyFont="1" applyFill="1"/>
    <xf numFmtId="0" fontId="4" fillId="3" borderId="0" xfId="2" applyFill="1"/>
    <xf numFmtId="0" fontId="5" fillId="3" borderId="0" xfId="2" applyFont="1" applyFill="1" applyAlignment="1">
      <alignment horizontal="center"/>
    </xf>
    <xf numFmtId="0" fontId="7" fillId="3" borderId="0" xfId="2" applyFont="1" applyFill="1" applyAlignment="1">
      <alignment horizontal="center"/>
    </xf>
    <xf numFmtId="0" fontId="5" fillId="3" borderId="0" xfId="2" applyFont="1" applyFill="1" applyAlignment="1">
      <alignment horizontal="right"/>
    </xf>
    <xf numFmtId="14" fontId="5" fillId="3" borderId="9" xfId="2" applyNumberFormat="1" applyFont="1" applyFill="1" applyBorder="1" applyAlignment="1">
      <alignment horizontal="center"/>
    </xf>
    <xf numFmtId="0" fontId="5" fillId="3" borderId="0" xfId="2" applyFont="1" applyFill="1" applyAlignment="1">
      <alignment horizontal="centerContinuous"/>
    </xf>
    <xf numFmtId="0" fontId="7" fillId="3" borderId="0" xfId="2" applyFont="1" applyFill="1" applyAlignment="1">
      <alignment horizontal="centerContinuous"/>
    </xf>
    <xf numFmtId="0" fontId="5" fillId="3" borderId="0" xfId="2" applyFont="1" applyFill="1" applyBorder="1" applyAlignment="1">
      <alignment horizontal="left"/>
    </xf>
    <xf numFmtId="0" fontId="4" fillId="3" borderId="0" xfId="2" applyFill="1" applyBorder="1"/>
    <xf numFmtId="0" fontId="4" fillId="3" borderId="10" xfId="2" applyFill="1" applyBorder="1"/>
    <xf numFmtId="0" fontId="5" fillId="4" borderId="14" xfId="2" applyFont="1" applyFill="1" applyBorder="1" applyAlignment="1">
      <alignment horizontal="center" vertical="center"/>
    </xf>
    <xf numFmtId="0" fontId="5" fillId="4" borderId="21" xfId="2" applyFont="1" applyFill="1" applyBorder="1" applyAlignment="1">
      <alignment horizontal="center" vertical="center" wrapText="1"/>
    </xf>
    <xf numFmtId="0" fontId="5" fillId="4" borderId="6" xfId="2" applyFont="1" applyFill="1" applyBorder="1" applyAlignment="1">
      <alignment horizontal="center" vertical="center" wrapText="1"/>
    </xf>
    <xf numFmtId="0" fontId="5" fillId="4" borderId="8" xfId="2" applyFont="1" applyFill="1" applyBorder="1" applyAlignment="1">
      <alignment horizontal="center" vertical="center" wrapText="1"/>
    </xf>
    <xf numFmtId="0" fontId="9" fillId="5" borderId="22" xfId="2" applyFont="1" applyFill="1" applyBorder="1" applyAlignment="1">
      <alignment horizontal="justify" vertical="center" wrapText="1"/>
    </xf>
    <xf numFmtId="4" fontId="5" fillId="5" borderId="8" xfId="2" applyNumberFormat="1" applyFont="1" applyFill="1" applyBorder="1" applyAlignment="1">
      <alignment horizontal="right" vertical="center"/>
    </xf>
    <xf numFmtId="9" fontId="5" fillId="5" borderId="8" xfId="4" applyNumberFormat="1" applyFont="1" applyFill="1" applyBorder="1" applyAlignment="1">
      <alignment horizontal="center" vertical="center"/>
    </xf>
    <xf numFmtId="9" fontId="4" fillId="5" borderId="23" xfId="1" applyNumberFormat="1" applyFont="1" applyFill="1" applyBorder="1" applyAlignment="1">
      <alignment horizontal="center" vertical="center"/>
    </xf>
    <xf numFmtId="9" fontId="4" fillId="5" borderId="8" xfId="4" applyNumberFormat="1" applyFont="1" applyFill="1" applyBorder="1" applyAlignment="1">
      <alignment horizontal="center" vertical="center"/>
    </xf>
    <xf numFmtId="0" fontId="5" fillId="6" borderId="22" xfId="2" applyFont="1" applyFill="1" applyBorder="1" applyAlignment="1">
      <alignment horizontal="justify" vertical="center" wrapText="1"/>
    </xf>
    <xf numFmtId="4" fontId="5" fillId="3" borderId="8" xfId="2" applyNumberFormat="1" applyFont="1" applyFill="1" applyBorder="1" applyAlignment="1">
      <alignment horizontal="right" vertical="center"/>
    </xf>
    <xf numFmtId="0" fontId="5" fillId="3" borderId="2" xfId="2" applyNumberFormat="1" applyFont="1" applyFill="1" applyBorder="1" applyAlignment="1">
      <alignment horizontal="center" vertical="center"/>
    </xf>
    <xf numFmtId="9" fontId="5" fillId="3" borderId="8" xfId="4" applyNumberFormat="1" applyFont="1" applyFill="1" applyBorder="1" applyAlignment="1">
      <alignment horizontal="center" vertical="center"/>
    </xf>
    <xf numFmtId="9" fontId="5" fillId="3" borderId="23" xfId="4" applyNumberFormat="1" applyFont="1" applyFill="1" applyBorder="1" applyAlignment="1">
      <alignment horizontal="center" vertical="center"/>
    </xf>
    <xf numFmtId="0" fontId="10" fillId="5" borderId="24" xfId="2" applyFont="1" applyFill="1" applyBorder="1" applyAlignment="1">
      <alignment horizontal="center"/>
    </xf>
    <xf numFmtId="4" fontId="5" fillId="3" borderId="25" xfId="2" applyNumberFormat="1" applyFont="1" applyFill="1" applyBorder="1" applyAlignment="1">
      <alignment horizontal="right" vertical="center"/>
    </xf>
    <xf numFmtId="9" fontId="5" fillId="3" borderId="25" xfId="4" applyNumberFormat="1" applyFont="1" applyFill="1" applyBorder="1" applyAlignment="1">
      <alignment horizontal="center" vertical="center"/>
    </xf>
    <xf numFmtId="0" fontId="11" fillId="3" borderId="0" xfId="2" applyFont="1" applyFill="1" applyBorder="1" applyAlignment="1">
      <alignment horizontal="center"/>
    </xf>
    <xf numFmtId="4" fontId="11" fillId="3" borderId="0" xfId="2" applyNumberFormat="1" applyFont="1" applyFill="1" applyBorder="1" applyAlignment="1">
      <alignment horizontal="right" vertical="center"/>
    </xf>
    <xf numFmtId="3" fontId="11" fillId="3" borderId="0" xfId="2" applyNumberFormat="1" applyFont="1" applyFill="1" applyBorder="1" applyAlignment="1">
      <alignment horizontal="center" vertical="center"/>
    </xf>
    <xf numFmtId="10" fontId="5" fillId="3" borderId="0" xfId="4" applyNumberFormat="1" applyFont="1" applyFill="1" applyBorder="1" applyAlignment="1">
      <alignment horizontal="center" vertical="center"/>
    </xf>
    <xf numFmtId="2" fontId="4" fillId="3" borderId="0" xfId="2" applyNumberFormat="1" applyFill="1"/>
    <xf numFmtId="0" fontId="5" fillId="3" borderId="0" xfId="2" applyFont="1" applyFill="1" applyBorder="1"/>
    <xf numFmtId="0" fontId="5" fillId="3" borderId="0" xfId="2" applyFont="1" applyFill="1"/>
    <xf numFmtId="4" fontId="5" fillId="3" borderId="0" xfId="2" applyNumberFormat="1" applyFont="1" applyFill="1"/>
    <xf numFmtId="4" fontId="4" fillId="3" borderId="0" xfId="2" applyNumberFormat="1" applyFill="1"/>
    <xf numFmtId="0" fontId="5" fillId="4" borderId="0" xfId="2" applyFont="1" applyFill="1" applyBorder="1" applyAlignment="1">
      <alignment horizontal="center" vertical="center"/>
    </xf>
    <xf numFmtId="3" fontId="5" fillId="5" borderId="2" xfId="2" applyNumberFormat="1" applyFont="1" applyFill="1" applyBorder="1" applyAlignment="1">
      <alignment horizontal="center" vertical="center"/>
    </xf>
    <xf numFmtId="3" fontId="5" fillId="5" borderId="8" xfId="2" applyNumberFormat="1" applyFont="1" applyFill="1" applyBorder="1" applyAlignment="1">
      <alignment horizontal="center" vertical="center"/>
    </xf>
    <xf numFmtId="0" fontId="1" fillId="0" borderId="8" xfId="0" applyFont="1" applyBorder="1"/>
    <xf numFmtId="0" fontId="1" fillId="0" borderId="8" xfId="0" applyFont="1" applyBorder="1" applyAlignment="1">
      <alignment horizontal="centerContinuous" vertical="top"/>
    </xf>
    <xf numFmtId="0" fontId="1" fillId="0" borderId="8" xfId="0" applyFont="1" applyBorder="1" applyAlignment="1">
      <alignment horizontal="centerContinuous" vertical="top" wrapText="1"/>
    </xf>
    <xf numFmtId="164" fontId="1" fillId="0" borderId="8" xfId="0" applyNumberFormat="1" applyFont="1" applyBorder="1"/>
    <xf numFmtId="0" fontId="2" fillId="0" borderId="8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justify" vertical="top"/>
    </xf>
    <xf numFmtId="0" fontId="2" fillId="0" borderId="8" xfId="0" applyFont="1" applyBorder="1" applyAlignment="1">
      <alignment vertical="top" wrapText="1"/>
    </xf>
    <xf numFmtId="0" fontId="2" fillId="0" borderId="8" xfId="0" applyFont="1" applyBorder="1" applyAlignment="1">
      <alignment vertical="top"/>
    </xf>
    <xf numFmtId="164" fontId="2" fillId="0" borderId="8" xfId="0" applyNumberFormat="1" applyFont="1" applyBorder="1" applyAlignment="1">
      <alignment vertical="top"/>
    </xf>
    <xf numFmtId="9" fontId="2" fillId="0" borderId="8" xfId="0" applyNumberFormat="1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8" xfId="0" applyFont="1" applyBorder="1" applyAlignment="1">
      <alignment vertical="top"/>
    </xf>
    <xf numFmtId="164" fontId="1" fillId="0" borderId="8" xfId="0" applyNumberFormat="1" applyFont="1" applyBorder="1" applyAlignment="1">
      <alignment vertical="top"/>
    </xf>
    <xf numFmtId="9" fontId="1" fillId="0" borderId="8" xfId="0" applyNumberFormat="1" applyFont="1" applyBorder="1" applyAlignment="1">
      <alignment horizontal="centerContinuous" vertical="top"/>
    </xf>
    <xf numFmtId="0" fontId="1" fillId="0" borderId="8" xfId="0" applyFont="1" applyBorder="1" applyAlignment="1">
      <alignment horizontal="center" vertical="top"/>
    </xf>
    <xf numFmtId="0" fontId="1" fillId="0" borderId="8" xfId="0" applyFont="1" applyBorder="1" applyAlignment="1">
      <alignment wrapText="1"/>
    </xf>
    <xf numFmtId="0" fontId="1" fillId="2" borderId="8" xfId="0" applyFont="1" applyFill="1" applyBorder="1" applyAlignment="1">
      <alignment horizontal="centerContinuous" vertical="center"/>
    </xf>
    <xf numFmtId="0" fontId="1" fillId="2" borderId="8" xfId="0" applyFont="1" applyFill="1" applyBorder="1" applyAlignment="1">
      <alignment horizontal="centerContinuous" vertical="center" wrapText="1"/>
    </xf>
    <xf numFmtId="0" fontId="1" fillId="0" borderId="8" xfId="0" applyFont="1" applyBorder="1" applyAlignment="1">
      <alignment horizontal="center" vertical="top"/>
    </xf>
    <xf numFmtId="164" fontId="1" fillId="0" borderId="8" xfId="0" applyNumberFormat="1" applyFont="1" applyBorder="1" applyAlignment="1">
      <alignment horizontal="center" vertical="top"/>
    </xf>
    <xf numFmtId="49" fontId="12" fillId="0" borderId="26" xfId="0" applyNumberFormat="1" applyFont="1" applyBorder="1" applyAlignment="1">
      <alignment horizontal="center" vertical="center" wrapText="1"/>
    </xf>
    <xf numFmtId="49" fontId="12" fillId="0" borderId="26" xfId="0" applyNumberFormat="1" applyFont="1" applyBorder="1" applyAlignment="1">
      <alignment horizontal="left" vertical="center" wrapText="1"/>
    </xf>
    <xf numFmtId="14" fontId="2" fillId="0" borderId="1" xfId="0" applyNumberFormat="1" applyFont="1" applyBorder="1" applyAlignment="1">
      <alignment horizontal="center" vertical="top"/>
    </xf>
    <xf numFmtId="14" fontId="2" fillId="0" borderId="1" xfId="0" applyNumberFormat="1" applyFont="1" applyBorder="1" applyAlignment="1">
      <alignment horizontal="justify" vertical="top"/>
    </xf>
    <xf numFmtId="164" fontId="0" fillId="0" borderId="8" xfId="0" applyNumberFormat="1" applyFont="1" applyBorder="1"/>
    <xf numFmtId="7" fontId="0" fillId="0" borderId="8" xfId="0" applyNumberFormat="1" applyFont="1" applyBorder="1"/>
    <xf numFmtId="0" fontId="0" fillId="0" borderId="8" xfId="0" applyFont="1" applyBorder="1" applyAlignment="1">
      <alignment horizontal="centerContinuous" vertical="center"/>
    </xf>
    <xf numFmtId="9" fontId="13" fillId="3" borderId="8" xfId="4" applyNumberFormat="1" applyFont="1" applyFill="1" applyBorder="1" applyAlignment="1">
      <alignment horizontal="center" vertical="center"/>
    </xf>
    <xf numFmtId="9" fontId="13" fillId="3" borderId="23" xfId="1" applyNumberFormat="1" applyFont="1" applyFill="1" applyBorder="1" applyAlignment="1">
      <alignment horizontal="center" vertical="center"/>
    </xf>
    <xf numFmtId="0" fontId="14" fillId="6" borderId="22" xfId="2" applyFont="1" applyFill="1" applyBorder="1" applyAlignment="1">
      <alignment horizontal="right" vertical="center"/>
    </xf>
    <xf numFmtId="0" fontId="14" fillId="6" borderId="22" xfId="2" applyFont="1" applyFill="1" applyBorder="1" applyAlignment="1">
      <alignment horizontal="right" vertical="center" wrapText="1"/>
    </xf>
    <xf numFmtId="9" fontId="15" fillId="3" borderId="8" xfId="4" applyNumberFormat="1" applyFont="1" applyFill="1" applyBorder="1" applyAlignment="1">
      <alignment horizontal="center" vertical="center"/>
    </xf>
    <xf numFmtId="9" fontId="15" fillId="3" borderId="23" xfId="1" applyNumberFormat="1" applyFont="1" applyFill="1" applyBorder="1" applyAlignment="1">
      <alignment horizontal="center" vertical="center"/>
    </xf>
    <xf numFmtId="3" fontId="5" fillId="3" borderId="25" xfId="2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Continuous"/>
    </xf>
    <xf numFmtId="0" fontId="16" fillId="0" borderId="0" xfId="0" applyFont="1"/>
    <xf numFmtId="0" fontId="17" fillId="0" borderId="0" xfId="0" applyFont="1"/>
    <xf numFmtId="0" fontId="8" fillId="4" borderId="12" xfId="2" applyFont="1" applyFill="1" applyBorder="1" applyAlignment="1">
      <alignment horizontal="center" vertical="center" wrapText="1"/>
    </xf>
    <xf numFmtId="0" fontId="8" fillId="4" borderId="6" xfId="2" applyFont="1" applyFill="1" applyBorder="1" applyAlignment="1">
      <alignment horizontal="center" vertical="center" wrapText="1"/>
    </xf>
    <xf numFmtId="0" fontId="8" fillId="4" borderId="16" xfId="2" applyFont="1" applyFill="1" applyBorder="1" applyAlignment="1">
      <alignment horizontal="center" vertical="center" wrapText="1"/>
    </xf>
    <xf numFmtId="0" fontId="8" fillId="4" borderId="20" xfId="2" applyFont="1" applyFill="1" applyBorder="1" applyAlignment="1">
      <alignment horizontal="center" vertical="center" wrapText="1"/>
    </xf>
    <xf numFmtId="0" fontId="5" fillId="3" borderId="0" xfId="2" applyFont="1" applyFill="1" applyAlignment="1">
      <alignment horizontal="center"/>
    </xf>
    <xf numFmtId="0" fontId="6" fillId="3" borderId="0" xfId="2" applyFont="1" applyFill="1" applyAlignment="1">
      <alignment horizontal="center"/>
    </xf>
    <xf numFmtId="0" fontId="5" fillId="4" borderId="11" xfId="2" applyFont="1" applyFill="1" applyBorder="1" applyAlignment="1">
      <alignment horizontal="center" vertical="center"/>
    </xf>
    <xf numFmtId="0" fontId="5" fillId="4" borderId="17" xfId="2" applyFont="1" applyFill="1" applyBorder="1" applyAlignment="1">
      <alignment horizontal="center" vertical="center"/>
    </xf>
    <xf numFmtId="0" fontId="5" fillId="4" borderId="12" xfId="2" applyFont="1" applyFill="1" applyBorder="1" applyAlignment="1">
      <alignment horizontal="center" vertical="center" wrapText="1"/>
    </xf>
    <xf numFmtId="0" fontId="5" fillId="4" borderId="6" xfId="2" applyFont="1" applyFill="1" applyBorder="1" applyAlignment="1">
      <alignment horizontal="center" vertical="center" wrapText="1"/>
    </xf>
    <xf numFmtId="0" fontId="5" fillId="4" borderId="7" xfId="2" applyFont="1" applyFill="1" applyBorder="1" applyAlignment="1">
      <alignment horizontal="center" vertical="center" wrapText="1"/>
    </xf>
    <xf numFmtId="0" fontId="5" fillId="4" borderId="13" xfId="2" applyFont="1" applyFill="1" applyBorder="1" applyAlignment="1">
      <alignment horizontal="center" vertical="center"/>
    </xf>
    <xf numFmtId="0" fontId="5" fillId="4" borderId="14" xfId="2" applyFont="1" applyFill="1" applyBorder="1" applyAlignment="1">
      <alignment horizontal="center" vertical="center"/>
    </xf>
    <xf numFmtId="0" fontId="5" fillId="4" borderId="15" xfId="2" applyFont="1" applyFill="1" applyBorder="1" applyAlignment="1">
      <alignment horizontal="center" vertical="center"/>
    </xf>
    <xf numFmtId="0" fontId="5" fillId="4" borderId="18" xfId="2" applyFont="1" applyFill="1" applyBorder="1" applyAlignment="1">
      <alignment horizontal="center" vertical="center"/>
    </xf>
    <xf numFmtId="0" fontId="5" fillId="4" borderId="9" xfId="2" applyFont="1" applyFill="1" applyBorder="1" applyAlignment="1">
      <alignment horizontal="center" vertical="center"/>
    </xf>
    <xf numFmtId="0" fontId="5" fillId="4" borderId="19" xfId="2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2" xfId="0" applyFont="1" applyBorder="1"/>
    <xf numFmtId="0" fontId="1" fillId="0" borderId="4" xfId="0" applyFont="1" applyBorder="1"/>
    <xf numFmtId="0" fontId="1" fillId="0" borderId="3" xfId="0" applyFont="1" applyBorder="1"/>
    <xf numFmtId="0" fontId="1" fillId="0" borderId="2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9" fontId="1" fillId="0" borderId="2" xfId="0" applyNumberFormat="1" applyFont="1" applyBorder="1" applyAlignment="1">
      <alignment horizontal="center" vertical="top"/>
    </xf>
    <xf numFmtId="9" fontId="1" fillId="0" borderId="4" xfId="0" applyNumberFormat="1" applyFont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top"/>
    </xf>
    <xf numFmtId="0" fontId="16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/>
    </xf>
    <xf numFmtId="9" fontId="1" fillId="0" borderId="3" xfId="0" applyNumberFormat="1" applyFont="1" applyBorder="1" applyAlignment="1">
      <alignment horizontal="center" vertical="top"/>
    </xf>
  </cellXfs>
  <cellStyles count="5">
    <cellStyle name="Normal" xfId="0" builtinId="0"/>
    <cellStyle name="Normal 2" xfId="2"/>
    <cellStyle name="Porcentaje" xfId="1" builtinId="5"/>
    <cellStyle name="Porcentaje 2" xfId="3"/>
    <cellStyle name="Porcentu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3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externalLink" Target="externalLinks/externalLink1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4.xml"/><Relationship Id="rId48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244928</xdr:colOff>
      <xdr:row>1</xdr:row>
      <xdr:rowOff>108857</xdr:rowOff>
    </xdr:from>
    <xdr:to>
      <xdr:col>12</xdr:col>
      <xdr:colOff>748393</xdr:colOff>
      <xdr:row>3</xdr:row>
      <xdr:rowOff>117022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2103553" y="270782"/>
          <a:ext cx="1360715" cy="360590"/>
        </a:xfrm>
        <a:prstGeom prst="rect">
          <a:avLst/>
        </a:prstGeom>
        <a:solidFill>
          <a:srgbClr val="FFFFFF"/>
        </a:solidFill>
        <a:ln>
          <a:noFill/>
        </a:ln>
        <a:effectLst/>
        <a:extLst/>
      </xdr:spPr>
      <xdr:txBody>
        <a:bodyPr vertOverflow="clip" wrap="square" lIns="45720" tIns="41148" rIns="45720" bIns="0" anchor="t" upright="1"/>
        <a:lstStyle/>
        <a:p>
          <a:pPr algn="ctr" rtl="0">
            <a:defRPr sz="1000"/>
          </a:pPr>
          <a:r>
            <a:rPr lang="es-MX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ANEXO 4.A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citoa/AppData/Roaming/Microsoft/Excel/4ta.%20Autoevaluacion,%20Programacion%201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SSO/Documents/00%20AUTOEVALUACION%202016/AUTOEVALUACION2DOTRIM/FORM_AYUN_4TOTRIM2015%20BALANCA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RENAN2012/01%20Autoevaluacion/01%201er%20Trimestre%20Final/FORM_AYUN_1RA2012%20PARAISO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Escritorio\FORMATOSAUDITOR1ra200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FORMATOSAUDITOR1ra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ADRO 3"/>
      <sheetName val="PROG.POA SIT.DE OBRA 4.1 CANC"/>
      <sheetName val="REC.P. 4.2. X SIT. DE OBRA CONC"/>
      <sheetName val="REC.P. 4.2. X SIT. DE OBRA  PRO"/>
      <sheetName val="REC. P. SIT.DE OBRA 4.2 CANC"/>
      <sheetName val="R.P. RM 4.3. X SIT. OBRA CON"/>
      <sheetName val="R.P. RM SIT.DE OBRA 4.3 CAN"/>
      <sheetName val="FONDO III 2011 4.6. CONC"/>
      <sheetName val="FONDO III 2011 4.6. PROC"/>
      <sheetName val="FONDO III 2011 4.6. NO INI"/>
      <sheetName val="FONDO III 2011 4.6. NO CANC"/>
      <sheetName val="FONDO III 2010 4.7. REF CON"/>
      <sheetName val="FONDO III 2010 4.7. REM CONC"/>
      <sheetName val="FONDO III 2010 4.7. REM PROC"/>
      <sheetName val="FONDO III 2010 4.7. REM NOI"/>
      <sheetName val="FIV2011 4.8. X SITUAC. CONC"/>
      <sheetName val="FIV2010 RM 4.8. X SITUAC. CONC"/>
      <sheetName val="CONVENIO 4A"/>
      <sheetName val="FOP 2011 RM 4.9. X SITUAC.CONC"/>
      <sheetName val="FOP 2010 RM 4.9. X SITUAC. CONC"/>
      <sheetName val="SER 2011 RF 4.9. X SITUAC.CON"/>
      <sheetName val="SER 2011 RF 4.9. X SITUAC. NI"/>
      <sheetName val="SER 2010 RF 4.9. X SITUAC.CONC"/>
      <sheetName val="PED 2011 4.9. X SITUAC. CON"/>
      <sheetName val="PED 2011 4.9. X SITUAC. NI"/>
      <sheetName val="CDI 2010 RM 4.9. X SITUAC. CON"/>
      <sheetName val="CDI 2010 REF 4.9. X SITUAC. CON"/>
      <sheetName val="FISE 2010 REF 4.9. X SITUAC.CON"/>
      <sheetName val="PROYMAYOR4.13"/>
      <sheetName val="Concluidos 1er trim"/>
      <sheetName val="PAR NM 2011"/>
      <sheetName val="PRO NM 2011"/>
      <sheetName val="PRO RM 2010"/>
      <sheetName val="FONDO III 2011"/>
      <sheetName val="FONDO III REF 2010"/>
      <sheetName val="FONDO IV 2011"/>
      <sheetName val="FONDO IV REM 2010"/>
      <sheetName val="Hoja1"/>
    </sheetNames>
    <sheetDataSet>
      <sheetData sheetId="0">
        <row r="2">
          <cell r="A2" t="str">
            <v>AUTOEVALUACIÓN PRESUPUESTAL - FINANCIERA DEL CUARTO TRIMESTRE DE 2011</v>
          </cell>
        </row>
        <row r="3">
          <cell r="A3" t="str">
            <v>31 DE DICIEMBRE DE 2011</v>
          </cell>
        </row>
        <row r="4">
          <cell r="A4" t="str">
            <v>OCTUBRE - DICIEMBRE</v>
          </cell>
        </row>
        <row r="6">
          <cell r="A6" t="str">
            <v>ENERO A SEPTIEMBRE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2"/>
      <sheetName val="ANEXO 2.1."/>
      <sheetName val="ANEXO 2.2. "/>
      <sheetName val="ANEXO 2.3"/>
      <sheetName val="ANEXO 2.3B "/>
      <sheetName val="ANEXO 2.3C"/>
      <sheetName val="ANEXO 2.3D"/>
      <sheetName val="ANEXO 2.3E"/>
      <sheetName val="ANEXO 2.3F"/>
      <sheetName val="ANEXO 2.3G"/>
      <sheetName val="ANEXO 2.3H"/>
      <sheetName val="ANEXO 2.3I"/>
      <sheetName val="ANEXO 2.3J"/>
      <sheetName val="ANEXO 2.3K"/>
      <sheetName val="ANEXO 2.3L"/>
      <sheetName val="ANEXO 2.4 PART (RESUMEN)"/>
      <sheetName val="ANEXO 2.5 ING.(RESUMEN)"/>
      <sheetName val="ANEXO 2.6 RESUMEN FONDOIII"/>
      <sheetName val="ANEXO 2.7 RESUMEN FONDOIV"/>
      <sheetName val="ANEXO 2.8RESUMEN FIII  REM"/>
      <sheetName val="ANEXO 2.9 RESUMEN FONDOIVREM"/>
      <sheetName val="ANEXO 2.10 RTRANS"/>
      <sheetName val="ANEXO 2.11 Adelanto de Par(Rem)"/>
      <sheetName val="ANEXO 2.12 FNE(NVO)"/>
      <sheetName val="ANEXO 2.13 RTRANS(REM)"/>
      <sheetName val="ANEXO 2.14 ISR"/>
      <sheetName val="ANEXO 2.15 CONADE"/>
      <sheetName val="ANEXO 2.16 FOPADEM"/>
      <sheetName val="ANEXO 2.17 FISE"/>
      <sheetName val="ANEXO 2.18 FUR"/>
      <sheetName val="ANEXO 3 PROG.PPTARIOS"/>
      <sheetName val="ANEXO 4.9 ACCSXCONTRATO"/>
      <sheetName val="ACCCONVENIDAS 4.B"/>
      <sheetName val="ANEXO 8 CUADRO DE FIRMAS"/>
      <sheetName val="ANEXO 4 CONCENTRADO"/>
    </sheetNames>
    <sheetDataSet>
      <sheetData sheetId="0">
        <row r="134">
          <cell r="A134" t="str">
            <v>INFORME DE AUTOEVALUACIÓN TRIMESTRAL DEL PERÍODO DEL  1 DE ENERO AL 31 DE DICIEMBRE DE 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2"/>
      <sheetName val="ANEXO 2.1."/>
      <sheetName val="ANEXO 2.2."/>
      <sheetName val="ANEXO 2.3"/>
      <sheetName val="ANEXO 2.3A"/>
      <sheetName val="ANEXO 2.3B"/>
      <sheetName val="ANEXO 2.3C"/>
      <sheetName val="ANEXO 2.3D"/>
      <sheetName val="ANEXO 2.3E"/>
      <sheetName val="ANEXO 2.3F"/>
      <sheetName val="ANEXO 2.4 PART (RESUMEN)"/>
      <sheetName val="ANEXO 2.5 RP.(RESUMEN)"/>
      <sheetName val="ANEXO 2.6 RESUMEN FONDOIII"/>
      <sheetName val="ANEXO 2.7 RESUMEN FONDOIV"/>
      <sheetName val="ANEXO 2.8RESUMEN FONDOIII  REF"/>
      <sheetName val="ANEXO 2.10 PMX.(RESUMEN)"/>
      <sheetName val="ANEXO 2.11 CONVENIOS (RESUMEN)"/>
      <sheetName val="ANEXO 2.12 RAMO20 (RESUM)"/>
      <sheetName val="ANEXO 3 PROG.PPTARIOS"/>
      <sheetName val="ANEXO 4.9 ACCSXCONTRATO"/>
      <sheetName val="ANEXO 4 CONCENTRADO"/>
      <sheetName val="ANEXO 4.A CONCENTRADO DE CONV"/>
      <sheetName val="ACCCONVENIDAS 4.B"/>
      <sheetName val="ANEXO 7 ACTAS CAB. "/>
      <sheetName val="ANEXO 8 CUADRO DE FIRM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EVALUACION DEL GASTO"/>
      <sheetName val="AUTOR. POA Y R. P. "/>
      <sheetName val="EJERCIDO "/>
      <sheetName val="DISPONIBLILIDAD"/>
      <sheetName val="DISPONIBLILIDADCONVENIOS"/>
      <sheetName val="CONVENIOS"/>
      <sheetName val="RAMO 33"/>
    </sheetNames>
    <sheetDataSet>
      <sheetData sheetId="0"/>
      <sheetData sheetId="1">
        <row r="6">
          <cell r="L6" t="str">
            <v>OCTUBRE A DICIEMBRE DE 2001</v>
          </cell>
        </row>
      </sheetData>
      <sheetData sheetId="2"/>
      <sheetData sheetId="3"/>
      <sheetData sheetId="4"/>
      <sheetData sheetId="5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EVALUACION DEL GASTO"/>
      <sheetName val="AUTOR. POA Y R. P. "/>
      <sheetName val="EJERCIDO "/>
      <sheetName val="DISPONIBLILIDAD"/>
      <sheetName val="DISPONIBLILIDADCONVENIOS"/>
      <sheetName val="CONVENIOS"/>
      <sheetName val="RAMO 33"/>
    </sheetNames>
    <sheetDataSet>
      <sheetData sheetId="0"/>
      <sheetData sheetId="1">
        <row r="6">
          <cell r="L6" t="str">
            <v>OCTUBRE A DICIEMBRE DE 2001</v>
          </cell>
        </row>
      </sheetData>
      <sheetData sheetId="2"/>
      <sheetData sheetId="3"/>
      <sheetData sheetId="4"/>
      <sheetData sheetId="5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57"/>
  <sheetViews>
    <sheetView zoomScale="80" zoomScaleNormal="80" workbookViewId="0">
      <selection activeCell="C17" sqref="C17"/>
    </sheetView>
  </sheetViews>
  <sheetFormatPr baseColWidth="10" defaultColWidth="11.42578125" defaultRowHeight="12.75" x14ac:dyDescent="0.2"/>
  <cols>
    <col min="1" max="1" width="39.7109375" style="20" customWidth="1"/>
    <col min="2" max="2" width="18.5703125" style="20" customWidth="1"/>
    <col min="3" max="3" width="19" style="20" customWidth="1"/>
    <col min="4" max="4" width="15.5703125" style="20" customWidth="1"/>
    <col min="5" max="5" width="16.42578125" style="20" customWidth="1"/>
    <col min="6" max="6" width="17.140625" style="20" customWidth="1"/>
    <col min="7" max="7" width="14.140625" style="20" customWidth="1"/>
    <col min="8" max="9" width="13.28515625" style="20" customWidth="1"/>
    <col min="10" max="10" width="14.7109375" style="20" customWidth="1"/>
    <col min="11" max="11" width="10.7109375" style="20" customWidth="1"/>
    <col min="12" max="13" width="12.85546875" style="20" customWidth="1"/>
    <col min="14" max="14" width="11.42578125" style="19"/>
    <col min="15" max="16384" width="11.42578125" style="20"/>
  </cols>
  <sheetData>
    <row r="1" spans="1:15" x14ac:dyDescent="0.2">
      <c r="A1" s="101"/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</row>
    <row r="2" spans="1:15" ht="15" x14ac:dyDescent="0.25">
      <c r="A2" s="102" t="s">
        <v>386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</row>
    <row r="3" spans="1:15" x14ac:dyDescent="0.2">
      <c r="A3" s="101" t="s">
        <v>364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</row>
    <row r="4" spans="1:15" x14ac:dyDescent="0.2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15" x14ac:dyDescent="0.2">
      <c r="A5" s="101" t="s">
        <v>365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</row>
    <row r="6" spans="1:15" x14ac:dyDescent="0.2">
      <c r="A6" s="21"/>
      <c r="B6" s="21"/>
      <c r="C6" s="21"/>
      <c r="D6" s="21"/>
      <c r="E6" s="22"/>
      <c r="F6" s="21"/>
      <c r="G6" s="21"/>
      <c r="H6" s="21"/>
      <c r="I6" s="21"/>
      <c r="J6" s="21"/>
      <c r="K6" s="21"/>
      <c r="L6" s="23" t="s">
        <v>366</v>
      </c>
      <c r="M6" s="24">
        <v>43008</v>
      </c>
    </row>
    <row r="7" spans="1:15" x14ac:dyDescent="0.2">
      <c r="A7" s="25"/>
      <c r="B7" s="25"/>
      <c r="C7" s="25"/>
      <c r="D7" s="25"/>
      <c r="E7" s="26"/>
      <c r="F7" s="25"/>
      <c r="G7" s="25"/>
      <c r="H7" s="23"/>
      <c r="I7" s="27"/>
      <c r="J7" s="27"/>
      <c r="K7" s="27"/>
      <c r="L7" s="23" t="s">
        <v>367</v>
      </c>
      <c r="M7" s="24">
        <v>43008</v>
      </c>
    </row>
    <row r="8" spans="1:15" ht="13.5" thickBot="1" x14ac:dyDescent="0.25">
      <c r="A8" s="20" t="s">
        <v>368</v>
      </c>
      <c r="I8" s="28" t="s">
        <v>368</v>
      </c>
      <c r="J8" s="28"/>
      <c r="K8" s="28"/>
      <c r="L8" s="20" t="s">
        <v>368</v>
      </c>
      <c r="M8" s="29"/>
    </row>
    <row r="9" spans="1:15" ht="12.75" customHeight="1" x14ac:dyDescent="0.2">
      <c r="A9" s="103" t="s">
        <v>347</v>
      </c>
      <c r="B9" s="105" t="s">
        <v>16</v>
      </c>
      <c r="C9" s="105" t="s">
        <v>369</v>
      </c>
      <c r="D9" s="108" t="s">
        <v>370</v>
      </c>
      <c r="E9" s="109"/>
      <c r="F9" s="110"/>
      <c r="G9" s="108" t="s">
        <v>349</v>
      </c>
      <c r="H9" s="109"/>
      <c r="I9" s="109"/>
      <c r="J9" s="30"/>
      <c r="K9" s="105" t="s">
        <v>353</v>
      </c>
      <c r="L9" s="97" t="s">
        <v>354</v>
      </c>
      <c r="M9" s="99" t="s">
        <v>355</v>
      </c>
    </row>
    <row r="10" spans="1:15" ht="6" customHeight="1" x14ac:dyDescent="0.2">
      <c r="A10" s="104"/>
      <c r="B10" s="106"/>
      <c r="C10" s="106"/>
      <c r="D10" s="111"/>
      <c r="E10" s="112"/>
      <c r="F10" s="113"/>
      <c r="G10" s="111"/>
      <c r="H10" s="112"/>
      <c r="I10" s="112"/>
      <c r="J10" s="56"/>
      <c r="K10" s="106"/>
      <c r="L10" s="98"/>
      <c r="M10" s="100"/>
    </row>
    <row r="11" spans="1:15" ht="43.5" customHeight="1" x14ac:dyDescent="0.2">
      <c r="A11" s="104"/>
      <c r="B11" s="106"/>
      <c r="C11" s="107"/>
      <c r="D11" s="31" t="s">
        <v>348</v>
      </c>
      <c r="E11" s="31" t="s">
        <v>371</v>
      </c>
      <c r="F11" s="32" t="s">
        <v>15</v>
      </c>
      <c r="G11" s="33" t="s">
        <v>372</v>
      </c>
      <c r="H11" s="33" t="s">
        <v>350</v>
      </c>
      <c r="I11" s="33" t="s">
        <v>351</v>
      </c>
      <c r="J11" s="33" t="s">
        <v>352</v>
      </c>
      <c r="K11" s="107"/>
      <c r="L11" s="98"/>
      <c r="M11" s="100"/>
    </row>
    <row r="12" spans="1:15" ht="36" customHeight="1" x14ac:dyDescent="0.2">
      <c r="A12" s="34" t="s">
        <v>373</v>
      </c>
      <c r="B12" s="35">
        <f t="shared" ref="B12:F12" si="0">SUM(B13:B16)</f>
        <v>8265250.29</v>
      </c>
      <c r="C12" s="35">
        <f>SUM(C13:C16)</f>
        <v>9717226.8400000017</v>
      </c>
      <c r="D12" s="35">
        <f t="shared" si="0"/>
        <v>3244972.1999999997</v>
      </c>
      <c r="E12" s="35">
        <f t="shared" si="0"/>
        <v>1102935.1599999999</v>
      </c>
      <c r="F12" s="35">
        <f t="shared" si="0"/>
        <v>4347907.3599999994</v>
      </c>
      <c r="G12" s="58">
        <f>SUM(G13:G16)</f>
        <v>3</v>
      </c>
      <c r="H12" s="58">
        <f t="shared" ref="H12:J12" si="1">SUM(H13:H16)</f>
        <v>3</v>
      </c>
      <c r="I12" s="58">
        <f>SUM(I13:I16)</f>
        <v>5</v>
      </c>
      <c r="J12" s="58">
        <f t="shared" si="1"/>
        <v>0</v>
      </c>
      <c r="K12" s="57">
        <f>SUM(G12:J12)</f>
        <v>11</v>
      </c>
      <c r="L12" s="36">
        <f>SUM(F12/C12)</f>
        <v>0.44744322959532751</v>
      </c>
      <c r="M12" s="37">
        <v>0.14000000000000001</v>
      </c>
    </row>
    <row r="13" spans="1:15" ht="24" customHeight="1" x14ac:dyDescent="0.25">
      <c r="A13" s="89" t="s">
        <v>27</v>
      </c>
      <c r="B13" s="84">
        <v>8265250.29</v>
      </c>
      <c r="C13" s="84">
        <v>9611293.4100000001</v>
      </c>
      <c r="D13" s="84">
        <v>3238977.19</v>
      </c>
      <c r="E13" s="84">
        <v>1003642.7</v>
      </c>
      <c r="F13" s="85">
        <f>+D13+ E13</f>
        <v>4242619.8899999997</v>
      </c>
      <c r="G13" s="86">
        <v>1</v>
      </c>
      <c r="H13" s="86">
        <v>3</v>
      </c>
      <c r="I13" s="86">
        <v>1</v>
      </c>
      <c r="J13" s="86">
        <v>0</v>
      </c>
      <c r="K13" s="86">
        <f>+G13+ H13+ I13+ J13</f>
        <v>5</v>
      </c>
      <c r="L13" s="91">
        <f>SUM(F13/C13)</f>
        <v>0.44142028642948272</v>
      </c>
      <c r="M13" s="92">
        <v>0.49</v>
      </c>
      <c r="O13" s="19"/>
    </row>
    <row r="14" spans="1:15" ht="21" customHeight="1" x14ac:dyDescent="0.25">
      <c r="A14" s="89" t="s">
        <v>363</v>
      </c>
      <c r="B14" s="84">
        <v>0</v>
      </c>
      <c r="C14" s="84">
        <v>179.72</v>
      </c>
      <c r="D14" s="84">
        <v>0</v>
      </c>
      <c r="E14" s="84">
        <v>0</v>
      </c>
      <c r="F14" s="85">
        <f>+D14+ E14</f>
        <v>0</v>
      </c>
      <c r="G14" s="86">
        <v>0</v>
      </c>
      <c r="H14" s="86">
        <v>0</v>
      </c>
      <c r="I14" s="86">
        <v>2</v>
      </c>
      <c r="J14" s="86">
        <v>0</v>
      </c>
      <c r="K14" s="86">
        <f>+G14+ H14+ I14+ J14</f>
        <v>2</v>
      </c>
      <c r="L14" s="91">
        <f>SUM(F14/C14)</f>
        <v>0</v>
      </c>
      <c r="M14" s="92">
        <f t="shared" ref="M14:M15" si="2">G14/K14</f>
        <v>0</v>
      </c>
      <c r="O14" s="19"/>
    </row>
    <row r="15" spans="1:15" ht="27.95" customHeight="1" x14ac:dyDescent="0.25">
      <c r="A15" s="89" t="s">
        <v>96</v>
      </c>
      <c r="B15" s="84">
        <v>0</v>
      </c>
      <c r="C15" s="84">
        <v>105287.47</v>
      </c>
      <c r="D15" s="84">
        <v>5995.01</v>
      </c>
      <c r="E15" s="84">
        <v>99292.46</v>
      </c>
      <c r="F15" s="85">
        <f>+D15+ E15</f>
        <v>105287.47</v>
      </c>
      <c r="G15" s="86">
        <v>2</v>
      </c>
      <c r="H15" s="86">
        <v>0</v>
      </c>
      <c r="I15" s="86">
        <v>0</v>
      </c>
      <c r="J15" s="86">
        <v>0</v>
      </c>
      <c r="K15" s="86">
        <f>+G15+ H15+ I15+ J15</f>
        <v>2</v>
      </c>
      <c r="L15" s="91">
        <f t="shared" ref="L15" si="3">SUM(F15/C15)</f>
        <v>1</v>
      </c>
      <c r="M15" s="92">
        <f t="shared" si="2"/>
        <v>1</v>
      </c>
      <c r="O15" s="19"/>
    </row>
    <row r="16" spans="1:15" ht="20.25" customHeight="1" x14ac:dyDescent="0.25">
      <c r="A16" s="89" t="s">
        <v>362</v>
      </c>
      <c r="B16" s="84">
        <v>0</v>
      </c>
      <c r="C16" s="84">
        <v>466.24</v>
      </c>
      <c r="D16" s="84">
        <v>0</v>
      </c>
      <c r="E16" s="84">
        <v>0</v>
      </c>
      <c r="F16" s="85">
        <f t="shared" ref="F16" si="4">+D16+ E16</f>
        <v>0</v>
      </c>
      <c r="G16" s="86">
        <v>0</v>
      </c>
      <c r="H16" s="86">
        <v>0</v>
      </c>
      <c r="I16" s="86">
        <v>2</v>
      </c>
      <c r="J16" s="86">
        <v>0</v>
      </c>
      <c r="K16" s="86">
        <f>+G16+ H16+ I16+ J16</f>
        <v>2</v>
      </c>
      <c r="L16" s="91">
        <f>SUM(F16/C16)</f>
        <v>0</v>
      </c>
      <c r="M16" s="92">
        <f>G16/K16</f>
        <v>0</v>
      </c>
      <c r="O16" s="19"/>
    </row>
    <row r="17" spans="1:15" ht="37.5" customHeight="1" x14ac:dyDescent="0.2">
      <c r="A17" s="34" t="s">
        <v>374</v>
      </c>
      <c r="B17" s="35">
        <f>SUM(B18:B33)</f>
        <v>11000000</v>
      </c>
      <c r="C17" s="35">
        <f t="shared" ref="C17:K17" si="5">SUM(C18:C42)</f>
        <v>72857466.280000001</v>
      </c>
      <c r="D17" s="35">
        <f t="shared" si="5"/>
        <v>3325700.0300000003</v>
      </c>
      <c r="E17" s="35">
        <f t="shared" si="5"/>
        <v>20366653.130000003</v>
      </c>
      <c r="F17" s="35">
        <f t="shared" si="5"/>
        <v>23692353.159999996</v>
      </c>
      <c r="G17" s="58">
        <f t="shared" si="5"/>
        <v>14</v>
      </c>
      <c r="H17" s="58">
        <f t="shared" si="5"/>
        <v>11</v>
      </c>
      <c r="I17" s="58">
        <f t="shared" si="5"/>
        <v>40</v>
      </c>
      <c r="J17" s="58">
        <f t="shared" si="5"/>
        <v>0</v>
      </c>
      <c r="K17" s="58">
        <f t="shared" si="5"/>
        <v>65</v>
      </c>
      <c r="L17" s="38">
        <f>SUM(F17/C17)</f>
        <v>0.32518771746669634</v>
      </c>
      <c r="M17" s="37">
        <v>0.17</v>
      </c>
      <c r="O17" s="19"/>
    </row>
    <row r="18" spans="1:15" ht="21" customHeight="1" x14ac:dyDescent="0.25">
      <c r="A18" s="89" t="s">
        <v>356</v>
      </c>
      <c r="B18" s="84">
        <v>0</v>
      </c>
      <c r="C18" s="84">
        <v>262.5</v>
      </c>
      <c r="D18" s="84">
        <v>0</v>
      </c>
      <c r="E18" s="84">
        <v>0</v>
      </c>
      <c r="F18" s="85">
        <f t="shared" ref="F18:F42" si="6">+D18+ E18</f>
        <v>0</v>
      </c>
      <c r="G18" s="86">
        <v>0</v>
      </c>
      <c r="H18" s="86">
        <v>0</v>
      </c>
      <c r="I18" s="86">
        <v>1</v>
      </c>
      <c r="J18" s="86">
        <v>0</v>
      </c>
      <c r="K18" s="86">
        <f>+G18+ H18+ I18+ J18</f>
        <v>1</v>
      </c>
      <c r="L18" s="87">
        <f>SUM(F18/C18)</f>
        <v>0</v>
      </c>
      <c r="M18" s="88">
        <f>G18/K18</f>
        <v>0</v>
      </c>
      <c r="O18" s="19"/>
    </row>
    <row r="19" spans="1:15" ht="21" customHeight="1" x14ac:dyDescent="0.25">
      <c r="A19" s="89" t="s">
        <v>37</v>
      </c>
      <c r="B19" s="84">
        <v>11000000</v>
      </c>
      <c r="C19" s="84">
        <v>12000000</v>
      </c>
      <c r="D19" s="84">
        <v>231775.05</v>
      </c>
      <c r="E19" s="84">
        <v>6312129.54</v>
      </c>
      <c r="F19" s="85">
        <f t="shared" si="6"/>
        <v>6543904.5899999999</v>
      </c>
      <c r="G19" s="86">
        <v>9</v>
      </c>
      <c r="H19" s="86">
        <v>5</v>
      </c>
      <c r="I19" s="86">
        <v>12</v>
      </c>
      <c r="J19" s="86">
        <v>0</v>
      </c>
      <c r="K19" s="86">
        <f>+G19+ H19+ I19+ J19</f>
        <v>26</v>
      </c>
      <c r="L19" s="87">
        <f t="shared" ref="L19:L22" si="7">SUM(F19/C19)</f>
        <v>0.54532538249999996</v>
      </c>
      <c r="M19" s="88">
        <v>0.47</v>
      </c>
      <c r="O19" s="19"/>
    </row>
    <row r="20" spans="1:15" ht="21" customHeight="1" x14ac:dyDescent="0.25">
      <c r="A20" s="90" t="s">
        <v>141</v>
      </c>
      <c r="B20" s="84">
        <v>0</v>
      </c>
      <c r="C20" s="84">
        <v>1170000</v>
      </c>
      <c r="D20" s="84">
        <v>0</v>
      </c>
      <c r="E20" s="84">
        <v>0</v>
      </c>
      <c r="F20" s="85">
        <f t="shared" si="6"/>
        <v>0</v>
      </c>
      <c r="G20" s="86">
        <v>0</v>
      </c>
      <c r="H20" s="86">
        <v>0</v>
      </c>
      <c r="I20" s="86">
        <v>2</v>
      </c>
      <c r="J20" s="86">
        <v>0</v>
      </c>
      <c r="K20" s="86">
        <f>+G20+ H20+ I20+ J20</f>
        <v>2</v>
      </c>
      <c r="L20" s="87">
        <f>SUM(F20/C20)</f>
        <v>0</v>
      </c>
      <c r="M20" s="88">
        <f t="shared" ref="M20:M22" si="8">G20/K20</f>
        <v>0</v>
      </c>
      <c r="O20" s="19"/>
    </row>
    <row r="21" spans="1:15" ht="21" customHeight="1" x14ac:dyDescent="0.25">
      <c r="A21" s="90" t="s">
        <v>357</v>
      </c>
      <c r="B21" s="84">
        <v>0</v>
      </c>
      <c r="C21" s="84">
        <v>21.23</v>
      </c>
      <c r="D21" s="84">
        <v>0</v>
      </c>
      <c r="E21" s="84">
        <v>0</v>
      </c>
      <c r="F21" s="85">
        <f t="shared" si="6"/>
        <v>0</v>
      </c>
      <c r="G21" s="86">
        <v>0</v>
      </c>
      <c r="H21" s="86">
        <v>0</v>
      </c>
      <c r="I21" s="86">
        <v>2</v>
      </c>
      <c r="J21" s="86">
        <v>0</v>
      </c>
      <c r="K21" s="86">
        <f t="shared" ref="K21:K42" si="9">+G21+ H21+ I21+ J21</f>
        <v>2</v>
      </c>
      <c r="L21" s="87">
        <f t="shared" si="7"/>
        <v>0</v>
      </c>
      <c r="M21" s="88">
        <f t="shared" si="8"/>
        <v>0</v>
      </c>
      <c r="O21" s="19"/>
    </row>
    <row r="22" spans="1:15" ht="21" customHeight="1" x14ac:dyDescent="0.25">
      <c r="A22" s="90" t="s">
        <v>120</v>
      </c>
      <c r="B22" s="84">
        <v>0</v>
      </c>
      <c r="C22" s="84">
        <v>9693.7900000000009</v>
      </c>
      <c r="D22" s="84">
        <v>0</v>
      </c>
      <c r="E22" s="84">
        <v>0</v>
      </c>
      <c r="F22" s="85">
        <f t="shared" si="6"/>
        <v>0</v>
      </c>
      <c r="G22" s="86">
        <v>0</v>
      </c>
      <c r="H22" s="86">
        <v>0</v>
      </c>
      <c r="I22" s="86">
        <v>1</v>
      </c>
      <c r="J22" s="86">
        <v>0</v>
      </c>
      <c r="K22" s="86">
        <f t="shared" si="9"/>
        <v>1</v>
      </c>
      <c r="L22" s="87">
        <f t="shared" si="7"/>
        <v>0</v>
      </c>
      <c r="M22" s="88">
        <f t="shared" si="8"/>
        <v>0</v>
      </c>
      <c r="O22" s="19"/>
    </row>
    <row r="23" spans="1:15" ht="21" customHeight="1" x14ac:dyDescent="0.25">
      <c r="A23" s="90" t="s">
        <v>377</v>
      </c>
      <c r="B23" s="84">
        <v>0</v>
      </c>
      <c r="C23" s="84">
        <v>2.46</v>
      </c>
      <c r="D23" s="84">
        <v>0</v>
      </c>
      <c r="E23" s="84">
        <v>0</v>
      </c>
      <c r="F23" s="85">
        <f t="shared" si="6"/>
        <v>0</v>
      </c>
      <c r="G23" s="86">
        <v>0</v>
      </c>
      <c r="H23" s="86">
        <v>0</v>
      </c>
      <c r="I23" s="86">
        <v>1</v>
      </c>
      <c r="J23" s="86">
        <v>0</v>
      </c>
      <c r="K23" s="86">
        <f t="shared" ref="K23:K25" si="10">+G23+ H23+ I23+ J23</f>
        <v>1</v>
      </c>
      <c r="L23" s="87">
        <f t="shared" ref="L23:L31" si="11">SUM(F23/C23)</f>
        <v>0</v>
      </c>
      <c r="M23" s="88">
        <f t="shared" ref="M23:M29" si="12">G23/K23</f>
        <v>0</v>
      </c>
      <c r="O23" s="19"/>
    </row>
    <row r="24" spans="1:15" ht="21" customHeight="1" x14ac:dyDescent="0.25">
      <c r="A24" s="90" t="s">
        <v>376</v>
      </c>
      <c r="B24" s="84">
        <v>0</v>
      </c>
      <c r="C24" s="84">
        <v>195357</v>
      </c>
      <c r="D24" s="84">
        <v>0</v>
      </c>
      <c r="E24" s="84">
        <v>150000</v>
      </c>
      <c r="F24" s="85">
        <f t="shared" ref="F24:F27" si="13">+D24+ E24</f>
        <v>150000</v>
      </c>
      <c r="G24" s="86">
        <v>0</v>
      </c>
      <c r="H24" s="86">
        <v>1</v>
      </c>
      <c r="I24" s="86">
        <v>1</v>
      </c>
      <c r="J24" s="86">
        <v>0</v>
      </c>
      <c r="K24" s="86">
        <f t="shared" ref="K24" si="14">+G24+ H24+ I24+ J24</f>
        <v>2</v>
      </c>
      <c r="L24" s="87">
        <f t="shared" si="11"/>
        <v>0.76782505873861695</v>
      </c>
      <c r="M24" s="88">
        <f t="shared" si="12"/>
        <v>0</v>
      </c>
      <c r="O24" s="19"/>
    </row>
    <row r="25" spans="1:15" ht="21" customHeight="1" x14ac:dyDescent="0.25">
      <c r="A25" s="90" t="s">
        <v>378</v>
      </c>
      <c r="B25" s="84">
        <v>0</v>
      </c>
      <c r="C25" s="84">
        <v>48.83</v>
      </c>
      <c r="D25" s="84">
        <v>0</v>
      </c>
      <c r="E25" s="84">
        <v>0</v>
      </c>
      <c r="F25" s="85">
        <f t="shared" si="13"/>
        <v>0</v>
      </c>
      <c r="G25" s="86">
        <v>0</v>
      </c>
      <c r="H25" s="86">
        <v>0</v>
      </c>
      <c r="I25" s="86">
        <v>1</v>
      </c>
      <c r="J25" s="86">
        <v>0</v>
      </c>
      <c r="K25" s="86">
        <f t="shared" si="10"/>
        <v>1</v>
      </c>
      <c r="L25" s="87">
        <f t="shared" si="11"/>
        <v>0</v>
      </c>
      <c r="M25" s="88">
        <f t="shared" si="12"/>
        <v>0</v>
      </c>
      <c r="O25" s="19"/>
    </row>
    <row r="26" spans="1:15" ht="21" customHeight="1" x14ac:dyDescent="0.25">
      <c r="A26" s="90" t="s">
        <v>379</v>
      </c>
      <c r="B26" s="84">
        <v>0</v>
      </c>
      <c r="C26" s="84">
        <v>1510000</v>
      </c>
      <c r="D26" s="84">
        <v>0</v>
      </c>
      <c r="E26" s="84">
        <v>0</v>
      </c>
      <c r="F26" s="85">
        <f t="shared" si="13"/>
        <v>0</v>
      </c>
      <c r="G26" s="86">
        <v>0</v>
      </c>
      <c r="H26" s="86">
        <v>0</v>
      </c>
      <c r="I26" s="86">
        <v>1</v>
      </c>
      <c r="J26" s="86">
        <v>0</v>
      </c>
      <c r="K26" s="86">
        <f t="shared" ref="K26" si="15">+G26+ H26+ I26+ J26</f>
        <v>1</v>
      </c>
      <c r="L26" s="87">
        <f t="shared" si="11"/>
        <v>0</v>
      </c>
      <c r="M26" s="88">
        <f t="shared" si="12"/>
        <v>0</v>
      </c>
      <c r="O26" s="19"/>
    </row>
    <row r="27" spans="1:15" ht="21" customHeight="1" x14ac:dyDescent="0.25">
      <c r="A27" s="90" t="s">
        <v>380</v>
      </c>
      <c r="B27" s="84">
        <v>0</v>
      </c>
      <c r="C27" s="84">
        <v>639.04</v>
      </c>
      <c r="D27" s="84">
        <v>0</v>
      </c>
      <c r="E27" s="84">
        <v>0</v>
      </c>
      <c r="F27" s="85">
        <f t="shared" si="13"/>
        <v>0</v>
      </c>
      <c r="G27" s="86">
        <v>0</v>
      </c>
      <c r="H27" s="86">
        <v>0</v>
      </c>
      <c r="I27" s="86">
        <v>1</v>
      </c>
      <c r="J27" s="86">
        <v>0</v>
      </c>
      <c r="K27" s="86">
        <f t="shared" ref="K27" si="16">+G27+ H27+ I27+ J27</f>
        <v>1</v>
      </c>
      <c r="L27" s="87">
        <f t="shared" si="11"/>
        <v>0</v>
      </c>
      <c r="M27" s="88">
        <f t="shared" si="12"/>
        <v>0</v>
      </c>
      <c r="O27" s="19"/>
    </row>
    <row r="28" spans="1:15" ht="21" customHeight="1" x14ac:dyDescent="0.25">
      <c r="A28" s="90" t="s">
        <v>67</v>
      </c>
      <c r="B28" s="84">
        <v>0</v>
      </c>
      <c r="C28" s="84">
        <v>13328482</v>
      </c>
      <c r="D28" s="84">
        <v>0</v>
      </c>
      <c r="E28" s="84">
        <v>1240997.26</v>
      </c>
      <c r="F28" s="85">
        <f t="shared" si="6"/>
        <v>1240997.26</v>
      </c>
      <c r="G28" s="86">
        <v>0</v>
      </c>
      <c r="H28" s="86">
        <v>1</v>
      </c>
      <c r="I28" s="86">
        <v>1</v>
      </c>
      <c r="J28" s="86">
        <v>0</v>
      </c>
      <c r="K28" s="86">
        <f t="shared" si="9"/>
        <v>2</v>
      </c>
      <c r="L28" s="87">
        <f t="shared" si="11"/>
        <v>9.3108672090340072E-2</v>
      </c>
      <c r="M28" s="88">
        <v>0.27</v>
      </c>
      <c r="O28" s="19"/>
    </row>
    <row r="29" spans="1:15" ht="21" customHeight="1" x14ac:dyDescent="0.25">
      <c r="A29" s="90" t="s">
        <v>381</v>
      </c>
      <c r="B29" s="84">
        <v>0</v>
      </c>
      <c r="C29" s="84">
        <v>545.79</v>
      </c>
      <c r="D29" s="84">
        <v>0</v>
      </c>
      <c r="E29" s="84">
        <v>0</v>
      </c>
      <c r="F29" s="85">
        <f t="shared" si="6"/>
        <v>0</v>
      </c>
      <c r="G29" s="86">
        <v>0</v>
      </c>
      <c r="H29" s="86">
        <v>0</v>
      </c>
      <c r="I29" s="86">
        <v>1</v>
      </c>
      <c r="J29" s="86">
        <v>0</v>
      </c>
      <c r="K29" s="86">
        <f t="shared" ref="K29" si="17">+G29+ H29+ I29+ J29</f>
        <v>1</v>
      </c>
      <c r="L29" s="87">
        <f>SUM(F29/C29)</f>
        <v>0</v>
      </c>
      <c r="M29" s="88">
        <f t="shared" si="12"/>
        <v>0</v>
      </c>
      <c r="O29" s="19"/>
    </row>
    <row r="30" spans="1:15" ht="21" customHeight="1" x14ac:dyDescent="0.25">
      <c r="A30" s="90" t="s">
        <v>382</v>
      </c>
      <c r="B30" s="84">
        <v>0</v>
      </c>
      <c r="C30" s="84">
        <v>9189562.5700000003</v>
      </c>
      <c r="D30" s="84">
        <v>0</v>
      </c>
      <c r="E30" s="84">
        <v>3386266.42</v>
      </c>
      <c r="F30" s="85">
        <f t="shared" si="6"/>
        <v>3386266.42</v>
      </c>
      <c r="G30" s="86">
        <v>0</v>
      </c>
      <c r="H30" s="86">
        <v>3</v>
      </c>
      <c r="I30" s="86">
        <v>0</v>
      </c>
      <c r="J30" s="86">
        <v>0</v>
      </c>
      <c r="K30" s="86">
        <f t="shared" ref="K30" si="18">+G30+ H30+ I30+ J30</f>
        <v>3</v>
      </c>
      <c r="L30" s="87">
        <f t="shared" si="11"/>
        <v>0.36849049061972922</v>
      </c>
      <c r="M30" s="88">
        <v>0.83</v>
      </c>
      <c r="O30" s="19"/>
    </row>
    <row r="31" spans="1:15" ht="21" customHeight="1" x14ac:dyDescent="0.25">
      <c r="A31" s="89" t="s">
        <v>49</v>
      </c>
      <c r="B31" s="84">
        <v>0</v>
      </c>
      <c r="C31" s="84">
        <v>1660940.03</v>
      </c>
      <c r="D31" s="84">
        <v>0</v>
      </c>
      <c r="E31" s="84">
        <v>373838.21</v>
      </c>
      <c r="F31" s="85">
        <f>+D31+ E31</f>
        <v>373838.21</v>
      </c>
      <c r="G31" s="86">
        <v>1</v>
      </c>
      <c r="H31" s="86">
        <v>0</v>
      </c>
      <c r="I31" s="86">
        <v>2</v>
      </c>
      <c r="J31" s="86">
        <v>0</v>
      </c>
      <c r="K31" s="86">
        <f>+G31+ H31+ I31+ J31</f>
        <v>3</v>
      </c>
      <c r="L31" s="87">
        <f t="shared" si="11"/>
        <v>0.22507628406065933</v>
      </c>
      <c r="M31" s="88">
        <f>G31/K31</f>
        <v>0.33333333333333331</v>
      </c>
    </row>
    <row r="32" spans="1:15" ht="21" customHeight="1" x14ac:dyDescent="0.25">
      <c r="A32" s="89" t="s">
        <v>359</v>
      </c>
      <c r="B32" s="84">
        <v>0</v>
      </c>
      <c r="C32" s="84">
        <v>45.8</v>
      </c>
      <c r="D32" s="84">
        <v>0</v>
      </c>
      <c r="E32" s="84">
        <v>0</v>
      </c>
      <c r="F32" s="85">
        <f>+D32+ E32</f>
        <v>0</v>
      </c>
      <c r="G32" s="86">
        <v>0</v>
      </c>
      <c r="H32" s="86">
        <v>0</v>
      </c>
      <c r="I32" s="86">
        <v>1</v>
      </c>
      <c r="J32" s="86">
        <v>0</v>
      </c>
      <c r="K32" s="86">
        <f>+G32+ H32+ I32+ J32</f>
        <v>1</v>
      </c>
      <c r="L32" s="87">
        <f t="shared" ref="L32:L42" si="19">SUM(F32/C32)</f>
        <v>0</v>
      </c>
      <c r="M32" s="88">
        <f t="shared" ref="M32:M41" si="20">G32/K32</f>
        <v>0</v>
      </c>
    </row>
    <row r="33" spans="1:16" ht="21" customHeight="1" x14ac:dyDescent="0.25">
      <c r="A33" s="89" t="s">
        <v>358</v>
      </c>
      <c r="B33" s="84">
        <v>0</v>
      </c>
      <c r="C33" s="84">
        <v>271.31</v>
      </c>
      <c r="D33" s="84">
        <v>0</v>
      </c>
      <c r="E33" s="84">
        <v>0</v>
      </c>
      <c r="F33" s="85">
        <f t="shared" si="6"/>
        <v>0</v>
      </c>
      <c r="G33" s="86">
        <v>0</v>
      </c>
      <c r="H33" s="86">
        <v>0</v>
      </c>
      <c r="I33" s="86">
        <v>2</v>
      </c>
      <c r="J33" s="86">
        <v>0</v>
      </c>
      <c r="K33" s="86">
        <f t="shared" si="9"/>
        <v>2</v>
      </c>
      <c r="L33" s="87">
        <f t="shared" si="19"/>
        <v>0</v>
      </c>
      <c r="M33" s="88">
        <f t="shared" si="20"/>
        <v>0</v>
      </c>
    </row>
    <row r="34" spans="1:16" ht="21" customHeight="1" x14ac:dyDescent="0.25">
      <c r="A34" s="89" t="s">
        <v>76</v>
      </c>
      <c r="B34" s="84">
        <v>0</v>
      </c>
      <c r="C34" s="84">
        <v>1002585.98</v>
      </c>
      <c r="D34" s="84">
        <v>806171.74</v>
      </c>
      <c r="E34" s="84">
        <v>160404.82</v>
      </c>
      <c r="F34" s="85">
        <f t="shared" si="6"/>
        <v>966576.56</v>
      </c>
      <c r="G34" s="86">
        <v>3</v>
      </c>
      <c r="H34" s="86">
        <v>0</v>
      </c>
      <c r="I34" s="86">
        <v>2</v>
      </c>
      <c r="J34" s="86">
        <v>0</v>
      </c>
      <c r="K34" s="86">
        <f t="shared" si="9"/>
        <v>5</v>
      </c>
      <c r="L34" s="87">
        <f t="shared" si="19"/>
        <v>0.96408345945551732</v>
      </c>
      <c r="M34" s="88">
        <f t="shared" si="20"/>
        <v>0.6</v>
      </c>
    </row>
    <row r="35" spans="1:16" ht="21" customHeight="1" x14ac:dyDescent="0.25">
      <c r="A35" s="89" t="s">
        <v>360</v>
      </c>
      <c r="B35" s="84">
        <v>0</v>
      </c>
      <c r="C35" s="84">
        <v>493.69</v>
      </c>
      <c r="D35" s="84">
        <v>0</v>
      </c>
      <c r="E35" s="84">
        <v>0</v>
      </c>
      <c r="F35" s="85">
        <f t="shared" si="6"/>
        <v>0</v>
      </c>
      <c r="G35" s="86">
        <v>0</v>
      </c>
      <c r="H35" s="86">
        <v>0</v>
      </c>
      <c r="I35" s="86">
        <v>1</v>
      </c>
      <c r="J35" s="86">
        <v>0</v>
      </c>
      <c r="K35" s="86">
        <f t="shared" si="9"/>
        <v>1</v>
      </c>
      <c r="L35" s="87">
        <f t="shared" si="19"/>
        <v>0</v>
      </c>
      <c r="M35" s="88">
        <f t="shared" si="20"/>
        <v>0</v>
      </c>
    </row>
    <row r="36" spans="1:16" ht="21" customHeight="1" x14ac:dyDescent="0.25">
      <c r="A36" s="89" t="s">
        <v>383</v>
      </c>
      <c r="B36" s="84">
        <v>0</v>
      </c>
      <c r="C36" s="84">
        <v>539.42999999999995</v>
      </c>
      <c r="D36" s="84">
        <v>0</v>
      </c>
      <c r="E36" s="84">
        <v>0</v>
      </c>
      <c r="F36" s="85">
        <f t="shared" si="6"/>
        <v>0</v>
      </c>
      <c r="G36" s="86">
        <v>0</v>
      </c>
      <c r="H36" s="86">
        <v>0</v>
      </c>
      <c r="I36" s="86">
        <v>1</v>
      </c>
      <c r="J36" s="86">
        <v>0</v>
      </c>
      <c r="K36" s="86">
        <f t="shared" ref="K36" si="21">+G36+ H36+ I36+ J36</f>
        <v>1</v>
      </c>
      <c r="L36" s="87">
        <f t="shared" si="19"/>
        <v>0</v>
      </c>
      <c r="M36" s="88">
        <f t="shared" si="20"/>
        <v>0</v>
      </c>
    </row>
    <row r="37" spans="1:16" ht="21" customHeight="1" x14ac:dyDescent="0.25">
      <c r="A37" s="89" t="s">
        <v>86</v>
      </c>
      <c r="B37" s="84">
        <v>0</v>
      </c>
      <c r="C37" s="84">
        <v>8975175</v>
      </c>
      <c r="D37" s="84">
        <v>0</v>
      </c>
      <c r="E37" s="84">
        <v>4354914.12</v>
      </c>
      <c r="F37" s="85">
        <f t="shared" si="6"/>
        <v>4354914.12</v>
      </c>
      <c r="G37" s="86">
        <v>0</v>
      </c>
      <c r="H37" s="86">
        <v>0</v>
      </c>
      <c r="I37" s="86">
        <v>1</v>
      </c>
      <c r="J37" s="86">
        <v>0</v>
      </c>
      <c r="K37" s="86">
        <f t="shared" si="9"/>
        <v>1</v>
      </c>
      <c r="L37" s="87">
        <f t="shared" si="19"/>
        <v>0.48521773892988163</v>
      </c>
      <c r="M37" s="88">
        <v>0.85</v>
      </c>
    </row>
    <row r="38" spans="1:16" ht="21" customHeight="1" x14ac:dyDescent="0.25">
      <c r="A38" s="89" t="s">
        <v>487</v>
      </c>
      <c r="B38" s="84">
        <v>0</v>
      </c>
      <c r="C38" s="84">
        <v>2297547.8199999998</v>
      </c>
      <c r="D38" s="84">
        <v>2287753.2400000002</v>
      </c>
      <c r="E38" s="84">
        <v>0</v>
      </c>
      <c r="F38" s="85">
        <f t="shared" ref="F38" si="22">+D38+ E38</f>
        <v>2287753.2400000002</v>
      </c>
      <c r="G38" s="86">
        <v>1</v>
      </c>
      <c r="H38" s="86">
        <v>0</v>
      </c>
      <c r="I38" s="86">
        <v>1</v>
      </c>
      <c r="J38" s="86">
        <v>0</v>
      </c>
      <c r="K38" s="86">
        <f t="shared" ref="K38" si="23">+G38+ H38+ I38+ J38</f>
        <v>2</v>
      </c>
      <c r="L38" s="87">
        <f t="shared" ref="L38" si="24">SUM(F38/C38)</f>
        <v>0.99573694183218364</v>
      </c>
      <c r="M38" s="88">
        <f t="shared" ref="M38" si="25">G38/K38</f>
        <v>0.5</v>
      </c>
    </row>
    <row r="39" spans="1:16" ht="21" customHeight="1" x14ac:dyDescent="0.25">
      <c r="A39" s="89" t="s">
        <v>361</v>
      </c>
      <c r="B39" s="84">
        <v>0</v>
      </c>
      <c r="C39" s="84">
        <v>4708.3999999999996</v>
      </c>
      <c r="D39" s="84">
        <v>0</v>
      </c>
      <c r="E39" s="84">
        <v>0</v>
      </c>
      <c r="F39" s="85">
        <f t="shared" si="6"/>
        <v>0</v>
      </c>
      <c r="G39" s="86">
        <v>0</v>
      </c>
      <c r="H39" s="86">
        <v>0</v>
      </c>
      <c r="I39" s="86">
        <v>1</v>
      </c>
      <c r="J39" s="86">
        <v>0</v>
      </c>
      <c r="K39" s="86">
        <f t="shared" si="9"/>
        <v>1</v>
      </c>
      <c r="L39" s="87">
        <f>SUM(F39/C39)</f>
        <v>0</v>
      </c>
      <c r="M39" s="88">
        <f t="shared" si="20"/>
        <v>0</v>
      </c>
    </row>
    <row r="40" spans="1:16" ht="21" customHeight="1" x14ac:dyDescent="0.25">
      <c r="A40" s="89" t="s">
        <v>384</v>
      </c>
      <c r="B40" s="84">
        <v>0</v>
      </c>
      <c r="C40" s="84">
        <v>7890103</v>
      </c>
      <c r="D40" s="84">
        <v>0</v>
      </c>
      <c r="E40" s="84">
        <v>0</v>
      </c>
      <c r="F40" s="85">
        <f t="shared" si="6"/>
        <v>0</v>
      </c>
      <c r="G40" s="86">
        <v>0</v>
      </c>
      <c r="H40" s="86">
        <v>0</v>
      </c>
      <c r="I40" s="86">
        <v>2</v>
      </c>
      <c r="J40" s="86">
        <v>0</v>
      </c>
      <c r="K40" s="86">
        <f t="shared" ref="K40" si="26">+G40+ H40+ I40+ J40</f>
        <v>2</v>
      </c>
      <c r="L40" s="87">
        <f>SUM(F40/C40)</f>
        <v>0</v>
      </c>
      <c r="M40" s="88">
        <f t="shared" si="20"/>
        <v>0</v>
      </c>
    </row>
    <row r="41" spans="1:16" ht="21" customHeight="1" x14ac:dyDescent="0.25">
      <c r="A41" s="89" t="s">
        <v>385</v>
      </c>
      <c r="B41" s="84">
        <v>0</v>
      </c>
      <c r="C41" s="84">
        <v>2.9</v>
      </c>
      <c r="D41" s="84">
        <v>0</v>
      </c>
      <c r="E41" s="84">
        <v>0</v>
      </c>
      <c r="F41" s="85">
        <f t="shared" si="6"/>
        <v>0</v>
      </c>
      <c r="G41" s="86">
        <v>0</v>
      </c>
      <c r="H41" s="86">
        <v>0</v>
      </c>
      <c r="I41" s="86">
        <v>1</v>
      </c>
      <c r="J41" s="86">
        <v>0</v>
      </c>
      <c r="K41" s="86">
        <f t="shared" ref="K41" si="27">+G41+ H41+ I41+ J41</f>
        <v>1</v>
      </c>
      <c r="L41" s="87">
        <f t="shared" si="19"/>
        <v>0</v>
      </c>
      <c r="M41" s="88">
        <f t="shared" si="20"/>
        <v>0</v>
      </c>
    </row>
    <row r="42" spans="1:16" ht="21" customHeight="1" x14ac:dyDescent="0.25">
      <c r="A42" s="89" t="s">
        <v>72</v>
      </c>
      <c r="B42" s="84">
        <v>0</v>
      </c>
      <c r="C42" s="84">
        <v>13620437.710000001</v>
      </c>
      <c r="D42" s="84">
        <v>0</v>
      </c>
      <c r="E42" s="84">
        <v>4388102.76</v>
      </c>
      <c r="F42" s="85">
        <f t="shared" si="6"/>
        <v>4388102.76</v>
      </c>
      <c r="G42" s="86">
        <v>0</v>
      </c>
      <c r="H42" s="86">
        <v>1</v>
      </c>
      <c r="I42" s="86">
        <v>0</v>
      </c>
      <c r="J42" s="86">
        <v>0</v>
      </c>
      <c r="K42" s="86">
        <f t="shared" si="9"/>
        <v>1</v>
      </c>
      <c r="L42" s="87">
        <f t="shared" si="19"/>
        <v>0.32217046569496771</v>
      </c>
      <c r="M42" s="88">
        <v>0.52</v>
      </c>
    </row>
    <row r="43" spans="1:16" x14ac:dyDescent="0.2">
      <c r="A43" s="39"/>
      <c r="B43" s="40"/>
      <c r="C43" s="40"/>
      <c r="D43" s="40"/>
      <c r="E43" s="40"/>
      <c r="F43" s="40"/>
      <c r="G43" s="41"/>
      <c r="H43" s="41"/>
      <c r="I43" s="41"/>
      <c r="J43" s="41"/>
      <c r="K43" s="41"/>
      <c r="L43" s="42"/>
      <c r="M43" s="43"/>
    </row>
    <row r="44" spans="1:16" ht="27.95" customHeight="1" thickBot="1" x14ac:dyDescent="0.25">
      <c r="A44" s="44" t="s">
        <v>375</v>
      </c>
      <c r="B44" s="45">
        <f t="shared" ref="B44:F44" si="28">B12+B17</f>
        <v>19265250.289999999</v>
      </c>
      <c r="C44" s="45">
        <f>C12+C17</f>
        <v>82574693.120000005</v>
      </c>
      <c r="D44" s="45">
        <f t="shared" si="28"/>
        <v>6570672.2300000004</v>
      </c>
      <c r="E44" s="45">
        <f t="shared" si="28"/>
        <v>21469588.290000003</v>
      </c>
      <c r="F44" s="45">
        <f t="shared" si="28"/>
        <v>28040260.519999996</v>
      </c>
      <c r="G44" s="93">
        <f>G12+G17</f>
        <v>17</v>
      </c>
      <c r="H44" s="93">
        <f>H12+H17</f>
        <v>14</v>
      </c>
      <c r="I44" s="93">
        <f>I12+I17</f>
        <v>45</v>
      </c>
      <c r="J44" s="93">
        <f t="shared" ref="J44" si="29">J12+J17</f>
        <v>0</v>
      </c>
      <c r="K44" s="93">
        <f>G44+H44+I44+J44</f>
        <v>76</v>
      </c>
      <c r="L44" s="46">
        <f>F44/C44</f>
        <v>0.33957450473659107</v>
      </c>
      <c r="M44" s="46">
        <f>M12+M17</f>
        <v>0.31000000000000005</v>
      </c>
    </row>
    <row r="45" spans="1:16" x14ac:dyDescent="0.2">
      <c r="A45" s="47"/>
      <c r="B45" s="48"/>
      <c r="C45" s="48"/>
      <c r="D45" s="48"/>
      <c r="E45" s="48"/>
      <c r="F45" s="48"/>
      <c r="G45" s="49"/>
      <c r="H45" s="49"/>
      <c r="I45" s="49"/>
      <c r="J45" s="49"/>
      <c r="K45" s="49"/>
      <c r="L45" s="50"/>
      <c r="M45" s="50"/>
      <c r="P45" s="51"/>
    </row>
    <row r="46" spans="1:16" x14ac:dyDescent="0.2">
      <c r="A46" s="52"/>
      <c r="B46" s="52"/>
      <c r="C46" s="52"/>
      <c r="D46" s="52"/>
      <c r="E46" s="52"/>
      <c r="F46" s="52"/>
      <c r="G46" s="28"/>
      <c r="H46" s="28"/>
      <c r="I46" s="28"/>
      <c r="J46" s="28"/>
      <c r="K46" s="28"/>
      <c r="L46" s="28"/>
    </row>
    <row r="47" spans="1:16" x14ac:dyDescent="0.2">
      <c r="A47" s="53"/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</row>
    <row r="49" spans="2:12" x14ac:dyDescent="0.2">
      <c r="C49" s="55"/>
      <c r="D49" s="55"/>
      <c r="E49" s="55"/>
      <c r="F49" s="55"/>
    </row>
    <row r="50" spans="2:12" x14ac:dyDescent="0.2">
      <c r="B50" s="55"/>
      <c r="C50" s="55"/>
      <c r="D50" s="55"/>
      <c r="E50" s="55"/>
      <c r="F50" s="55"/>
    </row>
    <row r="57" spans="2:12" x14ac:dyDescent="0.2">
      <c r="L57" s="51"/>
    </row>
  </sheetData>
  <mergeCells count="12">
    <mergeCell ref="L9:L11"/>
    <mergeCell ref="M9:M11"/>
    <mergeCell ref="A1:M1"/>
    <mergeCell ref="A2:M2"/>
    <mergeCell ref="A3:M3"/>
    <mergeCell ref="A5:M5"/>
    <mergeCell ref="A9:A11"/>
    <mergeCell ref="B9:B11"/>
    <mergeCell ref="C9:C11"/>
    <mergeCell ref="D9:F10"/>
    <mergeCell ref="G9:I10"/>
    <mergeCell ref="K9:K11"/>
  </mergeCells>
  <printOptions horizontalCentered="1" gridLines="1" gridLinesSet="0"/>
  <pageMargins left="0.59055118110236227" right="0.39370078740157483" top="0.78740157480314965" bottom="0.39370078740157483" header="0.51181102362204722" footer="0.51181102362204722"/>
  <pageSetup scale="56" orientation="landscape" r:id="rId1"/>
  <headerFooter alignWithMargins="0">
    <oddHeader>&amp;RCUADRO  4A</oddHeader>
    <oddFooter>&amp;F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AD21"/>
  <sheetViews>
    <sheetView workbookViewId="0">
      <selection activeCell="E11" sqref="E11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0" hidden="1" customWidth="1"/>
    <col min="30" max="30" width="8.7109375" customWidth="1"/>
  </cols>
  <sheetData>
    <row r="2" spans="1:30" s="96" customFormat="1" ht="15.75" x14ac:dyDescent="0.25">
      <c r="A2" s="94" t="s">
        <v>488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5"/>
      <c r="AD2" s="95"/>
    </row>
    <row r="3" spans="1:30" s="96" customFormat="1" ht="15.75" x14ac:dyDescent="0.25">
      <c r="A3" s="94" t="s">
        <v>12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5"/>
      <c r="AD3" s="95"/>
    </row>
    <row r="4" spans="1:30" s="96" customFormat="1" ht="15.75" x14ac:dyDescent="0.25">
      <c r="A4" s="94" t="s">
        <v>211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5"/>
      <c r="AD4" s="95"/>
    </row>
    <row r="5" spans="1:30" s="96" customFormat="1" ht="15.75" x14ac:dyDescent="0.25">
      <c r="A5" s="94" t="s">
        <v>289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5"/>
      <c r="AD5" s="95"/>
    </row>
    <row r="6" spans="1:30" s="96" customFormat="1" ht="15.75" x14ac:dyDescent="0.25">
      <c r="A6" s="94" t="s">
        <v>270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5"/>
      <c r="AD6" s="95"/>
    </row>
    <row r="8" spans="1:30" x14ac:dyDescent="0.25">
      <c r="A8" s="114" t="s">
        <v>213</v>
      </c>
      <c r="B8" s="114" t="s">
        <v>214</v>
      </c>
      <c r="C8" s="114" t="s">
        <v>215</v>
      </c>
      <c r="D8" s="114" t="s">
        <v>216</v>
      </c>
      <c r="E8" s="114" t="s">
        <v>217</v>
      </c>
      <c r="F8" s="114" t="s">
        <v>218</v>
      </c>
      <c r="G8" s="114" t="s">
        <v>219</v>
      </c>
      <c r="H8" s="114" t="s">
        <v>220</v>
      </c>
      <c r="I8" s="114" t="s">
        <v>221</v>
      </c>
      <c r="J8" s="114" t="s">
        <v>222</v>
      </c>
      <c r="K8" s="114" t="s">
        <v>190</v>
      </c>
      <c r="L8" s="114" t="s">
        <v>16</v>
      </c>
      <c r="M8" s="114" t="s">
        <v>223</v>
      </c>
      <c r="N8" s="114" t="s">
        <v>13</v>
      </c>
      <c r="O8" s="124" t="s">
        <v>13</v>
      </c>
      <c r="P8" s="125"/>
      <c r="Q8" s="126"/>
      <c r="R8" s="114" t="s">
        <v>226</v>
      </c>
      <c r="S8" s="127" t="s">
        <v>227</v>
      </c>
      <c r="T8" s="128"/>
      <c r="U8" s="114" t="s">
        <v>230</v>
      </c>
      <c r="V8" s="1" t="s">
        <v>231</v>
      </c>
      <c r="W8" s="1"/>
      <c r="X8" s="1"/>
      <c r="Y8" s="1"/>
      <c r="Z8" s="1"/>
      <c r="AA8" s="1"/>
      <c r="AB8" s="1"/>
      <c r="AC8" s="114" t="s">
        <v>239</v>
      </c>
      <c r="AD8" s="114" t="s">
        <v>240</v>
      </c>
    </row>
    <row r="9" spans="1:30" ht="18" x14ac:dyDescent="0.25">
      <c r="A9" s="115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2" t="s">
        <v>14</v>
      </c>
      <c r="P9" s="2" t="s">
        <v>224</v>
      </c>
      <c r="Q9" s="2" t="s">
        <v>225</v>
      </c>
      <c r="R9" s="115"/>
      <c r="S9" s="2" t="s">
        <v>228</v>
      </c>
      <c r="T9" s="2" t="s">
        <v>229</v>
      </c>
      <c r="U9" s="115"/>
      <c r="V9" s="2" t="s">
        <v>232</v>
      </c>
      <c r="W9" s="2" t="s">
        <v>233</v>
      </c>
      <c r="X9" s="2" t="s">
        <v>234</v>
      </c>
      <c r="Y9" s="2" t="s">
        <v>235</v>
      </c>
      <c r="Z9" s="2" t="s">
        <v>236</v>
      </c>
      <c r="AA9" s="2" t="s">
        <v>237</v>
      </c>
      <c r="AB9" s="2" t="s">
        <v>238</v>
      </c>
      <c r="AC9" s="115"/>
      <c r="AD9" s="115"/>
    </row>
    <row r="10" spans="1:30" ht="18" x14ac:dyDescent="0.25">
      <c r="A10" s="59"/>
      <c r="B10" s="59"/>
      <c r="C10" s="59"/>
      <c r="D10" s="60"/>
      <c r="E10" s="61" t="s">
        <v>276</v>
      </c>
      <c r="F10" s="59"/>
      <c r="G10" s="59"/>
      <c r="H10" s="59"/>
      <c r="I10" s="59"/>
      <c r="J10" s="59"/>
      <c r="K10" s="59"/>
      <c r="L10" s="62"/>
      <c r="M10" s="62"/>
      <c r="N10" s="62"/>
      <c r="O10" s="62"/>
      <c r="P10" s="62"/>
      <c r="Q10" s="62"/>
      <c r="R10" s="62"/>
      <c r="S10" s="59"/>
      <c r="T10" s="59"/>
      <c r="U10" s="116"/>
      <c r="V10" s="117"/>
      <c r="W10" s="117"/>
      <c r="X10" s="117"/>
      <c r="Y10" s="117"/>
      <c r="Z10" s="117"/>
      <c r="AA10" s="117"/>
      <c r="AB10" s="117"/>
      <c r="AC10" s="117"/>
      <c r="AD10" s="118"/>
    </row>
    <row r="11" spans="1:30" ht="36" x14ac:dyDescent="0.25">
      <c r="A11" s="63">
        <v>1</v>
      </c>
      <c r="B11" s="63" t="s">
        <v>277</v>
      </c>
      <c r="C11" s="64" t="s">
        <v>276</v>
      </c>
      <c r="D11" s="63" t="s">
        <v>34</v>
      </c>
      <c r="E11" s="65" t="s">
        <v>35</v>
      </c>
      <c r="F11" s="63" t="s">
        <v>17</v>
      </c>
      <c r="G11" s="64" t="s">
        <v>18</v>
      </c>
      <c r="H11" s="65" t="s">
        <v>1</v>
      </c>
      <c r="I11" s="66" t="s">
        <v>271</v>
      </c>
      <c r="J11" s="67" t="s">
        <v>261</v>
      </c>
      <c r="K11" s="66" t="s">
        <v>260</v>
      </c>
      <c r="L11" s="68">
        <v>0</v>
      </c>
      <c r="M11" s="68">
        <v>60000</v>
      </c>
      <c r="N11" s="68">
        <v>59419.27</v>
      </c>
      <c r="O11" s="68">
        <v>25375.05</v>
      </c>
      <c r="P11" s="68">
        <v>34044.22</v>
      </c>
      <c r="Q11" s="68">
        <v>59419.27</v>
      </c>
      <c r="R11" s="68">
        <v>59419.27</v>
      </c>
      <c r="S11" s="69">
        <f>Q11/M11</f>
        <v>0.99032116666666659</v>
      </c>
      <c r="T11" s="69">
        <v>0.99</v>
      </c>
      <c r="U11" s="63" t="s">
        <v>243</v>
      </c>
      <c r="V11" s="63" t="s">
        <v>36</v>
      </c>
      <c r="W11" s="63" t="s">
        <v>22</v>
      </c>
      <c r="X11" s="63" t="s">
        <v>36</v>
      </c>
      <c r="Y11" s="63" t="s">
        <v>26</v>
      </c>
      <c r="Z11" s="65" t="s">
        <v>22</v>
      </c>
      <c r="AA11" s="65" t="s">
        <v>193</v>
      </c>
      <c r="AB11" s="65"/>
      <c r="AC11" s="65" t="s">
        <v>272</v>
      </c>
      <c r="AD11" s="65"/>
    </row>
    <row r="12" spans="1:30" ht="36" x14ac:dyDescent="0.25">
      <c r="A12" s="63">
        <v>2</v>
      </c>
      <c r="B12" s="63" t="s">
        <v>277</v>
      </c>
      <c r="C12" s="64" t="s">
        <v>276</v>
      </c>
      <c r="D12" s="63" t="s">
        <v>38</v>
      </c>
      <c r="E12" s="65" t="s">
        <v>403</v>
      </c>
      <c r="F12" s="63" t="s">
        <v>17</v>
      </c>
      <c r="G12" s="64" t="s">
        <v>18</v>
      </c>
      <c r="H12" s="65" t="s">
        <v>1</v>
      </c>
      <c r="I12" s="66" t="s">
        <v>271</v>
      </c>
      <c r="J12" s="67" t="s">
        <v>261</v>
      </c>
      <c r="K12" s="66" t="s">
        <v>260</v>
      </c>
      <c r="L12" s="68">
        <v>0</v>
      </c>
      <c r="M12" s="68">
        <v>1940000</v>
      </c>
      <c r="N12" s="68">
        <v>1219391.3799999999</v>
      </c>
      <c r="O12" s="68">
        <v>0</v>
      </c>
      <c r="P12" s="68">
        <v>1219391.3799999999</v>
      </c>
      <c r="Q12" s="68">
        <v>1219391.3799999999</v>
      </c>
      <c r="R12" s="68">
        <v>967770.94</v>
      </c>
      <c r="S12" s="69">
        <f>Q12/M12</f>
        <v>0.62855225773195866</v>
      </c>
      <c r="T12" s="69">
        <v>0.63</v>
      </c>
      <c r="U12" s="63" t="s">
        <v>243</v>
      </c>
      <c r="V12" s="63" t="s">
        <v>39</v>
      </c>
      <c r="W12" s="63" t="s">
        <v>22</v>
      </c>
      <c r="X12" s="63" t="s">
        <v>193</v>
      </c>
      <c r="Y12" s="63" t="s">
        <v>26</v>
      </c>
      <c r="Z12" s="65" t="s">
        <v>22</v>
      </c>
      <c r="AA12" s="65" t="s">
        <v>193</v>
      </c>
      <c r="AB12" s="65"/>
      <c r="AC12" s="65" t="s">
        <v>272</v>
      </c>
      <c r="AD12" s="65"/>
    </row>
    <row r="13" spans="1:30" ht="36" x14ac:dyDescent="0.25">
      <c r="A13" s="70">
        <v>2</v>
      </c>
      <c r="B13" s="71"/>
      <c r="C13" s="71"/>
      <c r="D13" s="60"/>
      <c r="E13" s="61" t="s">
        <v>278</v>
      </c>
      <c r="F13" s="71"/>
      <c r="G13" s="71"/>
      <c r="H13" s="71"/>
      <c r="I13" s="71"/>
      <c r="J13" s="71"/>
      <c r="K13" s="71"/>
      <c r="L13" s="72">
        <f t="shared" ref="L13:R13" si="0">+L11+L12</f>
        <v>0</v>
      </c>
      <c r="M13" s="72">
        <f t="shared" si="0"/>
        <v>2000000</v>
      </c>
      <c r="N13" s="72">
        <f t="shared" si="0"/>
        <v>1278810.6499999999</v>
      </c>
      <c r="O13" s="72">
        <f t="shared" si="0"/>
        <v>25375.05</v>
      </c>
      <c r="P13" s="72">
        <f t="shared" si="0"/>
        <v>1253435.5999999999</v>
      </c>
      <c r="Q13" s="72">
        <f t="shared" si="0"/>
        <v>1278810.6499999999</v>
      </c>
      <c r="R13" s="72">
        <f t="shared" si="0"/>
        <v>1027190.21</v>
      </c>
      <c r="S13" s="73">
        <f xml:space="preserve"> Q13/M13</f>
        <v>0.63940532499999991</v>
      </c>
      <c r="T13" s="73">
        <f>(+T11+T12)/A13</f>
        <v>0.81</v>
      </c>
      <c r="U13" s="129" t="s">
        <v>247</v>
      </c>
      <c r="V13" s="129"/>
      <c r="W13" s="129"/>
      <c r="X13" s="129"/>
      <c r="Y13" s="129"/>
      <c r="Z13" s="129"/>
      <c r="AA13" s="129"/>
      <c r="AB13" s="129"/>
      <c r="AC13" s="129"/>
      <c r="AD13" s="129"/>
    </row>
    <row r="14" spans="1:30" ht="18" x14ac:dyDescent="0.25">
      <c r="A14" s="60"/>
      <c r="B14" s="59"/>
      <c r="C14" s="59"/>
      <c r="D14" s="60"/>
      <c r="E14" s="61" t="s">
        <v>404</v>
      </c>
      <c r="F14" s="59"/>
      <c r="G14" s="59"/>
      <c r="H14" s="59"/>
      <c r="I14" s="71"/>
      <c r="J14" s="71"/>
      <c r="K14" s="71"/>
      <c r="L14" s="72"/>
      <c r="M14" s="72"/>
      <c r="N14" s="72"/>
      <c r="O14" s="72"/>
      <c r="P14" s="72"/>
      <c r="Q14" s="72"/>
      <c r="R14" s="72"/>
      <c r="S14" s="73"/>
      <c r="T14" s="73"/>
      <c r="U14" s="119"/>
      <c r="V14" s="120"/>
      <c r="W14" s="120"/>
      <c r="X14" s="120"/>
      <c r="Y14" s="120"/>
      <c r="Z14" s="120"/>
      <c r="AA14" s="120"/>
      <c r="AB14" s="120"/>
      <c r="AC14" s="120"/>
      <c r="AD14" s="121"/>
    </row>
    <row r="15" spans="1:30" ht="36" x14ac:dyDescent="0.25">
      <c r="A15" s="63">
        <v>1</v>
      </c>
      <c r="B15" s="63" t="s">
        <v>405</v>
      </c>
      <c r="C15" s="64" t="s">
        <v>276</v>
      </c>
      <c r="D15" s="63" t="s">
        <v>406</v>
      </c>
      <c r="E15" s="65" t="s">
        <v>407</v>
      </c>
      <c r="F15" s="63" t="s">
        <v>17</v>
      </c>
      <c r="G15" s="64" t="s">
        <v>18</v>
      </c>
      <c r="H15" s="65" t="s">
        <v>1</v>
      </c>
      <c r="I15" s="66" t="s">
        <v>271</v>
      </c>
      <c r="J15" s="67" t="s">
        <v>244</v>
      </c>
      <c r="K15" s="66" t="s">
        <v>210</v>
      </c>
      <c r="L15" s="68">
        <v>0</v>
      </c>
      <c r="M15" s="68">
        <v>350000</v>
      </c>
      <c r="N15" s="68">
        <v>9375.06</v>
      </c>
      <c r="O15" s="68">
        <v>0</v>
      </c>
      <c r="P15" s="68">
        <v>9375.06</v>
      </c>
      <c r="Q15" s="68">
        <v>9375.06</v>
      </c>
      <c r="R15" s="68">
        <v>9375.06</v>
      </c>
      <c r="S15" s="69">
        <f>Q15/M15</f>
        <v>2.6785885714285713E-2</v>
      </c>
      <c r="T15" s="69">
        <v>0.9</v>
      </c>
      <c r="U15" s="63" t="s">
        <v>253</v>
      </c>
      <c r="V15" s="63" t="s">
        <v>408</v>
      </c>
      <c r="W15" s="63" t="s">
        <v>408</v>
      </c>
      <c r="X15" s="63" t="s">
        <v>193</v>
      </c>
      <c r="Y15" s="63" t="s">
        <v>409</v>
      </c>
      <c r="Z15" s="65" t="s">
        <v>408</v>
      </c>
      <c r="AA15" s="65" t="s">
        <v>193</v>
      </c>
      <c r="AB15" s="65"/>
      <c r="AC15" s="65" t="s">
        <v>410</v>
      </c>
      <c r="AD15" s="65"/>
    </row>
    <row r="16" spans="1:30" ht="27" x14ac:dyDescent="0.25">
      <c r="A16" s="70">
        <v>1</v>
      </c>
      <c r="B16" s="71"/>
      <c r="C16" s="71"/>
      <c r="D16" s="60"/>
      <c r="E16" s="61" t="s">
        <v>411</v>
      </c>
      <c r="F16" s="71"/>
      <c r="G16" s="71"/>
      <c r="H16" s="71"/>
      <c r="I16" s="71"/>
      <c r="J16" s="71"/>
      <c r="K16" s="71"/>
      <c r="L16" s="72">
        <f t="shared" ref="L16:R16" si="1">+L15</f>
        <v>0</v>
      </c>
      <c r="M16" s="72">
        <f t="shared" si="1"/>
        <v>350000</v>
      </c>
      <c r="N16" s="72">
        <f t="shared" si="1"/>
        <v>9375.06</v>
      </c>
      <c r="O16" s="72">
        <f t="shared" si="1"/>
        <v>0</v>
      </c>
      <c r="P16" s="72">
        <f t="shared" si="1"/>
        <v>9375.06</v>
      </c>
      <c r="Q16" s="72">
        <f t="shared" si="1"/>
        <v>9375.06</v>
      </c>
      <c r="R16" s="72">
        <f t="shared" si="1"/>
        <v>9375.06</v>
      </c>
      <c r="S16" s="73">
        <f xml:space="preserve"> Q16/M16</f>
        <v>2.6785885714285713E-2</v>
      </c>
      <c r="T16" s="73">
        <f>(+T15)/A16</f>
        <v>0.9</v>
      </c>
      <c r="U16" s="129" t="s">
        <v>247</v>
      </c>
      <c r="V16" s="129"/>
      <c r="W16" s="129"/>
      <c r="X16" s="129"/>
      <c r="Y16" s="129"/>
      <c r="Z16" s="129"/>
      <c r="AA16" s="129"/>
      <c r="AB16" s="129"/>
      <c r="AC16" s="129"/>
      <c r="AD16" s="129"/>
    </row>
    <row r="17" spans="1:30" ht="18" x14ac:dyDescent="0.25">
      <c r="A17" s="60"/>
      <c r="B17" s="59"/>
      <c r="C17" s="59"/>
      <c r="D17" s="60"/>
      <c r="E17" s="61" t="s">
        <v>290</v>
      </c>
      <c r="F17" s="59"/>
      <c r="G17" s="59"/>
      <c r="H17" s="59"/>
      <c r="I17" s="71"/>
      <c r="J17" s="71"/>
      <c r="K17" s="71"/>
      <c r="L17" s="72"/>
      <c r="M17" s="72"/>
      <c r="N17" s="72"/>
      <c r="O17" s="72"/>
      <c r="P17" s="72"/>
      <c r="Q17" s="72"/>
      <c r="R17" s="72"/>
      <c r="S17" s="73"/>
      <c r="T17" s="73"/>
      <c r="U17" s="119"/>
      <c r="V17" s="120"/>
      <c r="W17" s="120"/>
      <c r="X17" s="120"/>
      <c r="Y17" s="120"/>
      <c r="Z17" s="120"/>
      <c r="AA17" s="120"/>
      <c r="AB17" s="120"/>
      <c r="AC17" s="120"/>
      <c r="AD17" s="121"/>
    </row>
    <row r="18" spans="1:30" ht="36" x14ac:dyDescent="0.25">
      <c r="A18" s="63">
        <v>1</v>
      </c>
      <c r="B18" s="63" t="s">
        <v>291</v>
      </c>
      <c r="C18" s="64" t="s">
        <v>276</v>
      </c>
      <c r="D18" s="63" t="s">
        <v>158</v>
      </c>
      <c r="E18" s="65" t="s">
        <v>159</v>
      </c>
      <c r="F18" s="63" t="s">
        <v>17</v>
      </c>
      <c r="G18" s="64" t="s">
        <v>18</v>
      </c>
      <c r="H18" s="65" t="s">
        <v>1</v>
      </c>
      <c r="I18" s="66" t="s">
        <v>271</v>
      </c>
      <c r="J18" s="67" t="s">
        <v>261</v>
      </c>
      <c r="K18" s="66" t="s">
        <v>298</v>
      </c>
      <c r="L18" s="68">
        <v>0</v>
      </c>
      <c r="M18" s="68">
        <v>1000000</v>
      </c>
      <c r="N18" s="68">
        <v>399960</v>
      </c>
      <c r="O18" s="68">
        <v>0</v>
      </c>
      <c r="P18" s="68">
        <v>399960</v>
      </c>
      <c r="Q18" s="68">
        <v>399960</v>
      </c>
      <c r="R18" s="68">
        <v>399960</v>
      </c>
      <c r="S18" s="69">
        <f>Q18/M18</f>
        <v>0.39995999999999998</v>
      </c>
      <c r="T18" s="69">
        <v>0.4</v>
      </c>
      <c r="U18" s="63" t="s">
        <v>243</v>
      </c>
      <c r="V18" s="63" t="s">
        <v>39</v>
      </c>
      <c r="W18" s="63" t="s">
        <v>22</v>
      </c>
      <c r="X18" s="63" t="s">
        <v>193</v>
      </c>
      <c r="Y18" s="63" t="s">
        <v>40</v>
      </c>
      <c r="Z18" s="65" t="s">
        <v>22</v>
      </c>
      <c r="AA18" s="65" t="s">
        <v>193</v>
      </c>
      <c r="AB18" s="65"/>
      <c r="AC18" s="65" t="s">
        <v>272</v>
      </c>
      <c r="AD18" s="65"/>
    </row>
    <row r="19" spans="1:30" ht="36" x14ac:dyDescent="0.25">
      <c r="A19" s="63">
        <v>2</v>
      </c>
      <c r="B19" s="63" t="s">
        <v>291</v>
      </c>
      <c r="C19" s="64" t="s">
        <v>276</v>
      </c>
      <c r="D19" s="63" t="s">
        <v>169</v>
      </c>
      <c r="E19" s="65" t="s">
        <v>170</v>
      </c>
      <c r="F19" s="63" t="s">
        <v>17</v>
      </c>
      <c r="G19" s="64" t="s">
        <v>18</v>
      </c>
      <c r="H19" s="65" t="s">
        <v>1</v>
      </c>
      <c r="I19" s="66" t="s">
        <v>271</v>
      </c>
      <c r="J19" s="67" t="s">
        <v>261</v>
      </c>
      <c r="K19" s="66" t="s">
        <v>299</v>
      </c>
      <c r="L19" s="68">
        <v>0</v>
      </c>
      <c r="M19" s="68">
        <v>126000</v>
      </c>
      <c r="N19" s="68">
        <v>48000</v>
      </c>
      <c r="O19" s="68">
        <v>0</v>
      </c>
      <c r="P19" s="68">
        <v>48000</v>
      </c>
      <c r="Q19" s="68">
        <v>48000</v>
      </c>
      <c r="R19" s="68">
        <v>42000</v>
      </c>
      <c r="S19" s="69">
        <f>Q19/M19</f>
        <v>0.38095238095238093</v>
      </c>
      <c r="T19" s="69">
        <v>0.38</v>
      </c>
      <c r="U19" s="63" t="s">
        <v>243</v>
      </c>
      <c r="V19" s="63" t="s">
        <v>39</v>
      </c>
      <c r="W19" s="63" t="s">
        <v>22</v>
      </c>
      <c r="X19" s="63" t="s">
        <v>193</v>
      </c>
      <c r="Y19" s="63" t="s">
        <v>26</v>
      </c>
      <c r="Z19" s="65" t="s">
        <v>22</v>
      </c>
      <c r="AA19" s="65" t="s">
        <v>193</v>
      </c>
      <c r="AB19" s="65"/>
      <c r="AC19" s="65" t="s">
        <v>272</v>
      </c>
      <c r="AD19" s="65"/>
    </row>
    <row r="20" spans="1:30" ht="36" x14ac:dyDescent="0.25">
      <c r="A20" s="60">
        <v>2</v>
      </c>
      <c r="B20" s="59"/>
      <c r="C20" s="75"/>
      <c r="D20" s="60"/>
      <c r="E20" s="61" t="s">
        <v>304</v>
      </c>
      <c r="F20" s="59"/>
      <c r="G20" s="59"/>
      <c r="H20" s="59"/>
      <c r="I20" s="59"/>
      <c r="J20" s="59"/>
      <c r="K20" s="59"/>
      <c r="L20" s="72">
        <f t="shared" ref="L20:R20" si="2">+L18+L19</f>
        <v>0</v>
      </c>
      <c r="M20" s="72">
        <f t="shared" si="2"/>
        <v>1126000</v>
      </c>
      <c r="N20" s="72">
        <f t="shared" si="2"/>
        <v>447960</v>
      </c>
      <c r="O20" s="72">
        <f t="shared" si="2"/>
        <v>0</v>
      </c>
      <c r="P20" s="72">
        <f t="shared" si="2"/>
        <v>447960</v>
      </c>
      <c r="Q20" s="72">
        <f t="shared" si="2"/>
        <v>447960</v>
      </c>
      <c r="R20" s="72">
        <f t="shared" si="2"/>
        <v>441960</v>
      </c>
      <c r="S20" s="73">
        <f>Q20/M20</f>
        <v>0.39783303730017761</v>
      </c>
      <c r="T20" s="73">
        <f>(+T18+T19)/A20</f>
        <v>0.39</v>
      </c>
      <c r="U20" s="119" t="s">
        <v>247</v>
      </c>
      <c r="V20" s="120"/>
      <c r="W20" s="120"/>
      <c r="X20" s="120"/>
      <c r="Y20" s="120"/>
      <c r="Z20" s="120"/>
      <c r="AA20" s="120"/>
      <c r="AB20" s="120"/>
      <c r="AC20" s="120"/>
      <c r="AD20" s="121"/>
    </row>
    <row r="21" spans="1:30" ht="18" x14ac:dyDescent="0.25">
      <c r="A21" s="60">
        <f>+A13+A16+A20</f>
        <v>5</v>
      </c>
      <c r="B21" s="59"/>
      <c r="C21" s="59"/>
      <c r="D21" s="60"/>
      <c r="E21" s="61" t="s">
        <v>248</v>
      </c>
      <c r="F21" s="59"/>
      <c r="G21" s="59"/>
      <c r="H21" s="59"/>
      <c r="I21" s="59"/>
      <c r="J21" s="71"/>
      <c r="K21" s="71"/>
      <c r="L21" s="72">
        <f t="shared" ref="L21:R21" si="3">+L13+L16+L20</f>
        <v>0</v>
      </c>
      <c r="M21" s="72">
        <f t="shared" si="3"/>
        <v>3476000</v>
      </c>
      <c r="N21" s="72">
        <f t="shared" si="3"/>
        <v>1736145.71</v>
      </c>
      <c r="O21" s="72">
        <f t="shared" si="3"/>
        <v>25375.05</v>
      </c>
      <c r="P21" s="72">
        <f t="shared" si="3"/>
        <v>1710770.66</v>
      </c>
      <c r="Q21" s="72">
        <f t="shared" si="3"/>
        <v>1736145.71</v>
      </c>
      <c r="R21" s="72">
        <f t="shared" si="3"/>
        <v>1478525.27</v>
      </c>
      <c r="S21" s="122"/>
      <c r="T21" s="123"/>
      <c r="U21" s="120"/>
      <c r="V21" s="120"/>
      <c r="W21" s="120"/>
      <c r="X21" s="120"/>
      <c r="Y21" s="120"/>
      <c r="Z21" s="120"/>
      <c r="AA21" s="120"/>
      <c r="AB21" s="120"/>
      <c r="AC21" s="120"/>
      <c r="AD21" s="121"/>
    </row>
  </sheetData>
  <mergeCells count="27"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M8:M9"/>
    <mergeCell ref="N8:N9"/>
    <mergeCell ref="O8:Q8"/>
    <mergeCell ref="S8:T8"/>
    <mergeCell ref="R8:R9"/>
    <mergeCell ref="U14:AD14"/>
    <mergeCell ref="U16:AD16"/>
    <mergeCell ref="U17:AD17"/>
    <mergeCell ref="U20:AD20"/>
    <mergeCell ref="S21:AD21"/>
    <mergeCell ref="AC8:AC9"/>
    <mergeCell ref="AD8:AD9"/>
    <mergeCell ref="U10:AD10"/>
    <mergeCell ref="U13:AD13"/>
    <mergeCell ref="U8:U9"/>
  </mergeCells>
  <printOptions horizontalCentered="1" verticalCentered="1"/>
  <pageMargins left="0" right="0" top="0" bottom="0" header="0" footer="0"/>
  <pageSetup scale="50" orientation="landscape" horizontalDpi="4294967292" verticalDpi="0" r:id="rId1"/>
  <headerFooter>
    <oddHeader>&amp;RANEXO 4.A.9 PAG. &amp;P DE &amp;N</oddHeader>
    <oddFooter>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AD26"/>
  <sheetViews>
    <sheetView topLeftCell="T7" workbookViewId="0">
      <selection activeCell="AF18" sqref="AF18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" customWidth="1"/>
    <col min="4" max="4" width="6.42578125" customWidth="1"/>
    <col min="5" max="5" width="28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2" width="11.7109375" customWidth="1"/>
    <col min="13" max="18" width="11" customWidth="1"/>
    <col min="19" max="20" width="4.5703125" customWidth="1"/>
    <col min="21" max="21" width="5.85546875" customWidth="1"/>
    <col min="22" max="28" width="7.42578125" customWidth="1"/>
    <col min="29" max="29" width="0" hidden="1" customWidth="1"/>
    <col min="30" max="30" width="8.7109375" customWidth="1"/>
  </cols>
  <sheetData>
    <row r="2" spans="1:30" s="96" customFormat="1" ht="15.75" x14ac:dyDescent="0.25">
      <c r="A2" s="94" t="s">
        <v>488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5"/>
      <c r="AD2" s="95"/>
    </row>
    <row r="3" spans="1:30" s="96" customFormat="1" ht="15.75" x14ac:dyDescent="0.25">
      <c r="A3" s="94" t="s">
        <v>12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5"/>
      <c r="AD3" s="95"/>
    </row>
    <row r="4" spans="1:30" s="96" customFormat="1" ht="15.75" x14ac:dyDescent="0.25">
      <c r="A4" s="94" t="s">
        <v>211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5"/>
      <c r="AD4" s="95"/>
    </row>
    <row r="5" spans="1:30" s="96" customFormat="1" ht="15.75" x14ac:dyDescent="0.25">
      <c r="A5" s="94" t="s">
        <v>289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5"/>
      <c r="AD5" s="95"/>
    </row>
    <row r="6" spans="1:30" s="96" customFormat="1" ht="15.75" x14ac:dyDescent="0.25">
      <c r="A6" s="94" t="s">
        <v>250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5"/>
      <c r="AD6" s="95"/>
    </row>
    <row r="8" spans="1:30" x14ac:dyDescent="0.25">
      <c r="A8" s="114" t="s">
        <v>213</v>
      </c>
      <c r="B8" s="114" t="s">
        <v>214</v>
      </c>
      <c r="C8" s="114" t="s">
        <v>215</v>
      </c>
      <c r="D8" s="114" t="s">
        <v>216</v>
      </c>
      <c r="E8" s="114" t="s">
        <v>217</v>
      </c>
      <c r="F8" s="114" t="s">
        <v>218</v>
      </c>
      <c r="G8" s="114" t="s">
        <v>219</v>
      </c>
      <c r="H8" s="114" t="s">
        <v>220</v>
      </c>
      <c r="I8" s="114" t="s">
        <v>221</v>
      </c>
      <c r="J8" s="114" t="s">
        <v>222</v>
      </c>
      <c r="K8" s="114" t="s">
        <v>190</v>
      </c>
      <c r="L8" s="114" t="s">
        <v>16</v>
      </c>
      <c r="M8" s="114" t="s">
        <v>223</v>
      </c>
      <c r="N8" s="114" t="s">
        <v>13</v>
      </c>
      <c r="O8" s="124" t="s">
        <v>13</v>
      </c>
      <c r="P8" s="125"/>
      <c r="Q8" s="126"/>
      <c r="R8" s="114" t="s">
        <v>226</v>
      </c>
      <c r="S8" s="127" t="s">
        <v>227</v>
      </c>
      <c r="T8" s="128"/>
      <c r="U8" s="114" t="s">
        <v>230</v>
      </c>
      <c r="V8" s="1" t="s">
        <v>231</v>
      </c>
      <c r="W8" s="1"/>
      <c r="X8" s="1"/>
      <c r="Y8" s="1"/>
      <c r="Z8" s="1"/>
      <c r="AA8" s="1"/>
      <c r="AB8" s="1"/>
      <c r="AC8" s="114" t="s">
        <v>239</v>
      </c>
      <c r="AD8" s="114" t="s">
        <v>240</v>
      </c>
    </row>
    <row r="9" spans="1:30" ht="18" x14ac:dyDescent="0.25">
      <c r="A9" s="115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2" t="s">
        <v>14</v>
      </c>
      <c r="P9" s="2" t="s">
        <v>224</v>
      </c>
      <c r="Q9" s="2" t="s">
        <v>225</v>
      </c>
      <c r="R9" s="115"/>
      <c r="S9" s="2" t="s">
        <v>228</v>
      </c>
      <c r="T9" s="2" t="s">
        <v>229</v>
      </c>
      <c r="U9" s="115"/>
      <c r="V9" s="2" t="s">
        <v>232</v>
      </c>
      <c r="W9" s="2" t="s">
        <v>233</v>
      </c>
      <c r="X9" s="2" t="s">
        <v>234</v>
      </c>
      <c r="Y9" s="2" t="s">
        <v>235</v>
      </c>
      <c r="Z9" s="2" t="s">
        <v>236</v>
      </c>
      <c r="AA9" s="2" t="s">
        <v>237</v>
      </c>
      <c r="AB9" s="2" t="s">
        <v>238</v>
      </c>
      <c r="AC9" s="115"/>
      <c r="AD9" s="115"/>
    </row>
    <row r="10" spans="1:30" ht="18" x14ac:dyDescent="0.25">
      <c r="A10" s="59"/>
      <c r="B10" s="59"/>
      <c r="C10" s="59"/>
      <c r="D10" s="60"/>
      <c r="E10" s="61" t="s">
        <v>257</v>
      </c>
      <c r="F10" s="59"/>
      <c r="G10" s="59"/>
      <c r="H10" s="59"/>
      <c r="I10" s="59"/>
      <c r="J10" s="59"/>
      <c r="K10" s="59"/>
      <c r="L10" s="62"/>
      <c r="M10" s="62"/>
      <c r="N10" s="62"/>
      <c r="O10" s="62"/>
      <c r="P10" s="62"/>
      <c r="Q10" s="62"/>
      <c r="R10" s="62"/>
      <c r="S10" s="59"/>
      <c r="T10" s="59"/>
      <c r="U10" s="116"/>
      <c r="V10" s="117"/>
      <c r="W10" s="117"/>
      <c r="X10" s="117"/>
      <c r="Y10" s="117"/>
      <c r="Z10" s="117"/>
      <c r="AA10" s="117"/>
      <c r="AB10" s="117"/>
      <c r="AC10" s="117"/>
      <c r="AD10" s="118"/>
    </row>
    <row r="11" spans="1:30" ht="27" x14ac:dyDescent="0.25">
      <c r="A11" s="63">
        <v>1</v>
      </c>
      <c r="B11" s="63" t="s">
        <v>258</v>
      </c>
      <c r="C11" s="64" t="s">
        <v>257</v>
      </c>
      <c r="D11" s="63" t="s">
        <v>104</v>
      </c>
      <c r="E11" s="65" t="s">
        <v>105</v>
      </c>
      <c r="F11" s="63" t="s">
        <v>17</v>
      </c>
      <c r="G11" s="64" t="s">
        <v>18</v>
      </c>
      <c r="H11" s="65" t="s">
        <v>1</v>
      </c>
      <c r="I11" s="66" t="s">
        <v>252</v>
      </c>
      <c r="J11" s="67" t="s">
        <v>261</v>
      </c>
      <c r="K11" s="66" t="s">
        <v>260</v>
      </c>
      <c r="L11" s="68">
        <v>11000000</v>
      </c>
      <c r="M11" s="68">
        <v>31641.119999999999</v>
      </c>
      <c r="N11" s="68">
        <v>0</v>
      </c>
      <c r="O11" s="68">
        <v>0</v>
      </c>
      <c r="P11" s="68">
        <v>0</v>
      </c>
      <c r="Q11" s="68">
        <v>0</v>
      </c>
      <c r="R11" s="68">
        <v>0</v>
      </c>
      <c r="S11" s="69">
        <f>Q11/M11</f>
        <v>0</v>
      </c>
      <c r="T11" s="69">
        <v>0</v>
      </c>
      <c r="U11" s="63" t="s">
        <v>243</v>
      </c>
      <c r="V11" s="63" t="s">
        <v>25</v>
      </c>
      <c r="W11" s="63" t="s">
        <v>22</v>
      </c>
      <c r="X11" s="63" t="s">
        <v>193</v>
      </c>
      <c r="Y11" s="63" t="s">
        <v>26</v>
      </c>
      <c r="Z11" s="65" t="s">
        <v>22</v>
      </c>
      <c r="AA11" s="65" t="s">
        <v>193</v>
      </c>
      <c r="AB11" s="65"/>
      <c r="AC11" s="65" t="s">
        <v>269</v>
      </c>
      <c r="AD11" s="65"/>
    </row>
    <row r="12" spans="1:30" ht="36" x14ac:dyDescent="0.25">
      <c r="A12" s="70">
        <v>1</v>
      </c>
      <c r="B12" s="71"/>
      <c r="C12" s="71"/>
      <c r="D12" s="60"/>
      <c r="E12" s="61" t="s">
        <v>263</v>
      </c>
      <c r="F12" s="71"/>
      <c r="G12" s="71"/>
      <c r="H12" s="71"/>
      <c r="I12" s="71"/>
      <c r="J12" s="71"/>
      <c r="K12" s="71"/>
      <c r="L12" s="72">
        <f t="shared" ref="L12:R12" si="0">+L11</f>
        <v>11000000</v>
      </c>
      <c r="M12" s="72">
        <f t="shared" si="0"/>
        <v>31641.119999999999</v>
      </c>
      <c r="N12" s="72">
        <f t="shared" si="0"/>
        <v>0</v>
      </c>
      <c r="O12" s="72">
        <f t="shared" si="0"/>
        <v>0</v>
      </c>
      <c r="P12" s="72">
        <f t="shared" si="0"/>
        <v>0</v>
      </c>
      <c r="Q12" s="72">
        <f t="shared" si="0"/>
        <v>0</v>
      </c>
      <c r="R12" s="72">
        <f t="shared" si="0"/>
        <v>0</v>
      </c>
      <c r="S12" s="73">
        <f xml:space="preserve"> Q12/M12</f>
        <v>0</v>
      </c>
      <c r="T12" s="73">
        <f>(+T11)/A12</f>
        <v>0</v>
      </c>
      <c r="U12" s="129" t="s">
        <v>247</v>
      </c>
      <c r="V12" s="129"/>
      <c r="W12" s="129"/>
      <c r="X12" s="129"/>
      <c r="Y12" s="129"/>
      <c r="Z12" s="129"/>
      <c r="AA12" s="129"/>
      <c r="AB12" s="129"/>
      <c r="AC12" s="129"/>
      <c r="AD12" s="129"/>
    </row>
    <row r="13" spans="1:30" ht="18" x14ac:dyDescent="0.25">
      <c r="A13" s="60"/>
      <c r="B13" s="59"/>
      <c r="C13" s="59"/>
      <c r="D13" s="60"/>
      <c r="E13" s="61" t="s">
        <v>290</v>
      </c>
      <c r="F13" s="59"/>
      <c r="G13" s="59"/>
      <c r="H13" s="59"/>
      <c r="I13" s="71"/>
      <c r="J13" s="71"/>
      <c r="K13" s="71"/>
      <c r="L13" s="72"/>
      <c r="M13" s="72"/>
      <c r="N13" s="72"/>
      <c r="O13" s="72"/>
      <c r="P13" s="72"/>
      <c r="Q13" s="72"/>
      <c r="R13" s="72"/>
      <c r="S13" s="73"/>
      <c r="T13" s="73"/>
      <c r="U13" s="119"/>
      <c r="V13" s="120"/>
      <c r="W13" s="120"/>
      <c r="X13" s="120"/>
      <c r="Y13" s="120"/>
      <c r="Z13" s="120"/>
      <c r="AA13" s="120"/>
      <c r="AB13" s="120"/>
      <c r="AC13" s="120"/>
      <c r="AD13" s="121"/>
    </row>
    <row r="14" spans="1:30" ht="27" x14ac:dyDescent="0.25">
      <c r="A14" s="63">
        <v>1</v>
      </c>
      <c r="B14" s="63" t="s">
        <v>291</v>
      </c>
      <c r="C14" s="64" t="s">
        <v>257</v>
      </c>
      <c r="D14" s="63" t="s">
        <v>142</v>
      </c>
      <c r="E14" s="65" t="s">
        <v>143</v>
      </c>
      <c r="F14" s="63" t="s">
        <v>17</v>
      </c>
      <c r="G14" s="64" t="s">
        <v>18</v>
      </c>
      <c r="H14" s="65" t="s">
        <v>1</v>
      </c>
      <c r="I14" s="66" t="s">
        <v>252</v>
      </c>
      <c r="J14" s="67" t="s">
        <v>244</v>
      </c>
      <c r="K14" s="66" t="s">
        <v>292</v>
      </c>
      <c r="L14" s="68">
        <v>0</v>
      </c>
      <c r="M14" s="68">
        <v>880000</v>
      </c>
      <c r="N14" s="68">
        <v>0</v>
      </c>
      <c r="O14" s="68">
        <v>0</v>
      </c>
      <c r="P14" s="68">
        <v>0</v>
      </c>
      <c r="Q14" s="68">
        <v>0</v>
      </c>
      <c r="R14" s="68">
        <v>0</v>
      </c>
      <c r="S14" s="69">
        <f t="shared" ref="S14:S25" si="1">Q14/M14</f>
        <v>0</v>
      </c>
      <c r="T14" s="69">
        <v>0</v>
      </c>
      <c r="U14" s="63" t="s">
        <v>243</v>
      </c>
      <c r="V14" s="63" t="s">
        <v>57</v>
      </c>
      <c r="W14" s="63" t="s">
        <v>22</v>
      </c>
      <c r="X14" s="63" t="s">
        <v>193</v>
      </c>
      <c r="Y14" s="63" t="s">
        <v>26</v>
      </c>
      <c r="Z14" s="65" t="s">
        <v>22</v>
      </c>
      <c r="AA14" s="65" t="s">
        <v>193</v>
      </c>
      <c r="AB14" s="65"/>
      <c r="AC14" s="65" t="s">
        <v>272</v>
      </c>
      <c r="AD14" s="65"/>
    </row>
    <row r="15" spans="1:30" ht="27" x14ac:dyDescent="0.25">
      <c r="A15" s="63">
        <v>2</v>
      </c>
      <c r="B15" s="63" t="s">
        <v>291</v>
      </c>
      <c r="C15" s="64" t="s">
        <v>257</v>
      </c>
      <c r="D15" s="63" t="s">
        <v>144</v>
      </c>
      <c r="E15" s="65" t="s">
        <v>145</v>
      </c>
      <c r="F15" s="63" t="s">
        <v>17</v>
      </c>
      <c r="G15" s="64" t="s">
        <v>18</v>
      </c>
      <c r="H15" s="65" t="s">
        <v>1</v>
      </c>
      <c r="I15" s="66" t="s">
        <v>252</v>
      </c>
      <c r="J15" s="67" t="s">
        <v>244</v>
      </c>
      <c r="K15" s="66" t="s">
        <v>293</v>
      </c>
      <c r="L15" s="68">
        <v>0</v>
      </c>
      <c r="M15" s="68">
        <v>670000</v>
      </c>
      <c r="N15" s="68">
        <v>0</v>
      </c>
      <c r="O15" s="68">
        <v>0</v>
      </c>
      <c r="P15" s="68">
        <v>0</v>
      </c>
      <c r="Q15" s="68">
        <v>0</v>
      </c>
      <c r="R15" s="68">
        <v>0</v>
      </c>
      <c r="S15" s="69">
        <f t="shared" si="1"/>
        <v>0</v>
      </c>
      <c r="T15" s="69">
        <v>0</v>
      </c>
      <c r="U15" s="63" t="s">
        <v>243</v>
      </c>
      <c r="V15" s="63" t="s">
        <v>57</v>
      </c>
      <c r="W15" s="63" t="s">
        <v>22</v>
      </c>
      <c r="X15" s="63" t="s">
        <v>193</v>
      </c>
      <c r="Y15" s="63" t="s">
        <v>26</v>
      </c>
      <c r="Z15" s="65" t="s">
        <v>22</v>
      </c>
      <c r="AA15" s="65" t="s">
        <v>193</v>
      </c>
      <c r="AB15" s="65"/>
      <c r="AC15" s="65" t="s">
        <v>272</v>
      </c>
      <c r="AD15" s="65"/>
    </row>
    <row r="16" spans="1:30" ht="27" x14ac:dyDescent="0.25">
      <c r="A16" s="63">
        <v>3</v>
      </c>
      <c r="B16" s="63" t="s">
        <v>291</v>
      </c>
      <c r="C16" s="64" t="s">
        <v>257</v>
      </c>
      <c r="D16" s="63" t="s">
        <v>146</v>
      </c>
      <c r="E16" s="65" t="s">
        <v>147</v>
      </c>
      <c r="F16" s="63" t="s">
        <v>17</v>
      </c>
      <c r="G16" s="64" t="s">
        <v>18</v>
      </c>
      <c r="H16" s="65" t="s">
        <v>1</v>
      </c>
      <c r="I16" s="66" t="s">
        <v>252</v>
      </c>
      <c r="J16" s="67" t="s">
        <v>244</v>
      </c>
      <c r="K16" s="66" t="s">
        <v>294</v>
      </c>
      <c r="L16" s="68">
        <v>0</v>
      </c>
      <c r="M16" s="68">
        <v>495000</v>
      </c>
      <c r="N16" s="68">
        <v>0</v>
      </c>
      <c r="O16" s="68">
        <v>0</v>
      </c>
      <c r="P16" s="68">
        <v>0</v>
      </c>
      <c r="Q16" s="68">
        <v>0</v>
      </c>
      <c r="R16" s="68">
        <v>0</v>
      </c>
      <c r="S16" s="69">
        <f t="shared" si="1"/>
        <v>0</v>
      </c>
      <c r="T16" s="69">
        <v>0</v>
      </c>
      <c r="U16" s="63" t="s">
        <v>243</v>
      </c>
      <c r="V16" s="63" t="s">
        <v>57</v>
      </c>
      <c r="W16" s="63" t="s">
        <v>22</v>
      </c>
      <c r="X16" s="63" t="s">
        <v>193</v>
      </c>
      <c r="Y16" s="63" t="s">
        <v>26</v>
      </c>
      <c r="Z16" s="65" t="s">
        <v>22</v>
      </c>
      <c r="AA16" s="65" t="s">
        <v>193</v>
      </c>
      <c r="AB16" s="65"/>
      <c r="AC16" s="65" t="s">
        <v>272</v>
      </c>
      <c r="AD16" s="65"/>
    </row>
    <row r="17" spans="1:30" ht="27" x14ac:dyDescent="0.25">
      <c r="A17" s="63">
        <v>4</v>
      </c>
      <c r="B17" s="63" t="s">
        <v>291</v>
      </c>
      <c r="C17" s="64" t="s">
        <v>257</v>
      </c>
      <c r="D17" s="63" t="s">
        <v>148</v>
      </c>
      <c r="E17" s="65" t="s">
        <v>149</v>
      </c>
      <c r="F17" s="63" t="s">
        <v>17</v>
      </c>
      <c r="G17" s="64" t="s">
        <v>18</v>
      </c>
      <c r="H17" s="65" t="s">
        <v>1</v>
      </c>
      <c r="I17" s="66" t="s">
        <v>252</v>
      </c>
      <c r="J17" s="67" t="s">
        <v>244</v>
      </c>
      <c r="K17" s="66" t="s">
        <v>293</v>
      </c>
      <c r="L17" s="68">
        <v>0</v>
      </c>
      <c r="M17" s="68">
        <v>376100</v>
      </c>
      <c r="N17" s="68">
        <v>0</v>
      </c>
      <c r="O17" s="68">
        <v>0</v>
      </c>
      <c r="P17" s="68">
        <v>0</v>
      </c>
      <c r="Q17" s="68">
        <v>0</v>
      </c>
      <c r="R17" s="68">
        <v>0</v>
      </c>
      <c r="S17" s="69">
        <f t="shared" si="1"/>
        <v>0</v>
      </c>
      <c r="T17" s="69">
        <v>0</v>
      </c>
      <c r="U17" s="63" t="s">
        <v>243</v>
      </c>
      <c r="V17" s="63" t="s">
        <v>57</v>
      </c>
      <c r="W17" s="63" t="s">
        <v>22</v>
      </c>
      <c r="X17" s="63" t="s">
        <v>193</v>
      </c>
      <c r="Y17" s="63" t="s">
        <v>26</v>
      </c>
      <c r="Z17" s="65" t="s">
        <v>22</v>
      </c>
      <c r="AA17" s="65" t="s">
        <v>193</v>
      </c>
      <c r="AB17" s="65"/>
      <c r="AC17" s="65" t="s">
        <v>272</v>
      </c>
      <c r="AD17" s="65"/>
    </row>
    <row r="18" spans="1:30" ht="27" x14ac:dyDescent="0.25">
      <c r="A18" s="63">
        <v>5</v>
      </c>
      <c r="B18" s="63" t="s">
        <v>291</v>
      </c>
      <c r="C18" s="64" t="s">
        <v>257</v>
      </c>
      <c r="D18" s="63" t="s">
        <v>150</v>
      </c>
      <c r="E18" s="65" t="s">
        <v>151</v>
      </c>
      <c r="F18" s="63" t="s">
        <v>17</v>
      </c>
      <c r="G18" s="64" t="s">
        <v>18</v>
      </c>
      <c r="H18" s="65" t="s">
        <v>1</v>
      </c>
      <c r="I18" s="66" t="s">
        <v>252</v>
      </c>
      <c r="J18" s="67" t="s">
        <v>244</v>
      </c>
      <c r="K18" s="66" t="s">
        <v>198</v>
      </c>
      <c r="L18" s="68">
        <v>0</v>
      </c>
      <c r="M18" s="68">
        <v>132000</v>
      </c>
      <c r="N18" s="68">
        <v>0</v>
      </c>
      <c r="O18" s="68">
        <v>0</v>
      </c>
      <c r="P18" s="68">
        <v>0</v>
      </c>
      <c r="Q18" s="68">
        <v>0</v>
      </c>
      <c r="R18" s="68">
        <v>0</v>
      </c>
      <c r="S18" s="69">
        <f t="shared" si="1"/>
        <v>0</v>
      </c>
      <c r="T18" s="69">
        <v>0</v>
      </c>
      <c r="U18" s="63" t="s">
        <v>243</v>
      </c>
      <c r="V18" s="63" t="s">
        <v>57</v>
      </c>
      <c r="W18" s="63" t="s">
        <v>22</v>
      </c>
      <c r="X18" s="63" t="s">
        <v>193</v>
      </c>
      <c r="Y18" s="63" t="s">
        <v>26</v>
      </c>
      <c r="Z18" s="65" t="s">
        <v>22</v>
      </c>
      <c r="AA18" s="65" t="s">
        <v>193</v>
      </c>
      <c r="AB18" s="65"/>
      <c r="AC18" s="65" t="s">
        <v>272</v>
      </c>
      <c r="AD18" s="65"/>
    </row>
    <row r="19" spans="1:30" ht="27" x14ac:dyDescent="0.25">
      <c r="A19" s="63">
        <v>6</v>
      </c>
      <c r="B19" s="63" t="s">
        <v>291</v>
      </c>
      <c r="C19" s="64" t="s">
        <v>257</v>
      </c>
      <c r="D19" s="63" t="s">
        <v>152</v>
      </c>
      <c r="E19" s="65" t="s">
        <v>153</v>
      </c>
      <c r="F19" s="63" t="s">
        <v>17</v>
      </c>
      <c r="G19" s="64" t="s">
        <v>18</v>
      </c>
      <c r="H19" s="65" t="s">
        <v>1</v>
      </c>
      <c r="I19" s="66" t="s">
        <v>252</v>
      </c>
      <c r="J19" s="67" t="s">
        <v>244</v>
      </c>
      <c r="K19" s="66" t="s">
        <v>295</v>
      </c>
      <c r="L19" s="68">
        <v>0</v>
      </c>
      <c r="M19" s="68">
        <v>15000</v>
      </c>
      <c r="N19" s="68">
        <v>0</v>
      </c>
      <c r="O19" s="68">
        <v>0</v>
      </c>
      <c r="P19" s="68">
        <v>0</v>
      </c>
      <c r="Q19" s="68">
        <v>0</v>
      </c>
      <c r="R19" s="68">
        <v>0</v>
      </c>
      <c r="S19" s="69">
        <f t="shared" si="1"/>
        <v>0</v>
      </c>
      <c r="T19" s="69">
        <v>0</v>
      </c>
      <c r="U19" s="63" t="s">
        <v>243</v>
      </c>
      <c r="V19" s="63" t="s">
        <v>57</v>
      </c>
      <c r="W19" s="63" t="s">
        <v>22</v>
      </c>
      <c r="X19" s="63" t="s">
        <v>193</v>
      </c>
      <c r="Y19" s="63" t="s">
        <v>26</v>
      </c>
      <c r="Z19" s="65" t="s">
        <v>22</v>
      </c>
      <c r="AA19" s="65" t="s">
        <v>193</v>
      </c>
      <c r="AB19" s="65"/>
      <c r="AC19" s="65" t="s">
        <v>272</v>
      </c>
      <c r="AD19" s="65"/>
    </row>
    <row r="20" spans="1:30" ht="27" x14ac:dyDescent="0.25">
      <c r="A20" s="63">
        <v>7</v>
      </c>
      <c r="B20" s="63" t="s">
        <v>291</v>
      </c>
      <c r="C20" s="64" t="s">
        <v>257</v>
      </c>
      <c r="D20" s="63" t="s">
        <v>173</v>
      </c>
      <c r="E20" s="65" t="s">
        <v>174</v>
      </c>
      <c r="F20" s="63" t="s">
        <v>17</v>
      </c>
      <c r="G20" s="64" t="s">
        <v>18</v>
      </c>
      <c r="H20" s="65" t="s">
        <v>1</v>
      </c>
      <c r="I20" s="66" t="s">
        <v>252</v>
      </c>
      <c r="J20" s="67" t="s">
        <v>261</v>
      </c>
      <c r="K20" s="66" t="s">
        <v>300</v>
      </c>
      <c r="L20" s="68">
        <v>0</v>
      </c>
      <c r="M20" s="68">
        <v>140000</v>
      </c>
      <c r="N20" s="68">
        <v>0</v>
      </c>
      <c r="O20" s="68">
        <v>0</v>
      </c>
      <c r="P20" s="68">
        <v>0</v>
      </c>
      <c r="Q20" s="68">
        <v>0</v>
      </c>
      <c r="R20" s="68">
        <v>0</v>
      </c>
      <c r="S20" s="69">
        <f t="shared" si="1"/>
        <v>0</v>
      </c>
      <c r="T20" s="69">
        <v>0</v>
      </c>
      <c r="U20" s="63" t="s">
        <v>243</v>
      </c>
      <c r="V20" s="63" t="s">
        <v>57</v>
      </c>
      <c r="W20" s="63" t="s">
        <v>22</v>
      </c>
      <c r="X20" s="63" t="s">
        <v>193</v>
      </c>
      <c r="Y20" s="63" t="s">
        <v>26</v>
      </c>
      <c r="Z20" s="65" t="s">
        <v>22</v>
      </c>
      <c r="AA20" s="65" t="s">
        <v>193</v>
      </c>
      <c r="AB20" s="65"/>
      <c r="AC20" s="65" t="s">
        <v>272</v>
      </c>
      <c r="AD20" s="65"/>
    </row>
    <row r="21" spans="1:30" ht="27" x14ac:dyDescent="0.25">
      <c r="A21" s="63">
        <v>8</v>
      </c>
      <c r="B21" s="63" t="s">
        <v>291</v>
      </c>
      <c r="C21" s="64" t="s">
        <v>257</v>
      </c>
      <c r="D21" s="63" t="s">
        <v>177</v>
      </c>
      <c r="E21" s="65" t="s">
        <v>178</v>
      </c>
      <c r="F21" s="63" t="s">
        <v>17</v>
      </c>
      <c r="G21" s="64" t="s">
        <v>18</v>
      </c>
      <c r="H21" s="65" t="s">
        <v>1</v>
      </c>
      <c r="I21" s="66" t="s">
        <v>252</v>
      </c>
      <c r="J21" s="67" t="s">
        <v>261</v>
      </c>
      <c r="K21" s="66" t="s">
        <v>301</v>
      </c>
      <c r="L21" s="68">
        <v>0</v>
      </c>
      <c r="M21" s="68">
        <v>60000</v>
      </c>
      <c r="N21" s="68">
        <v>0</v>
      </c>
      <c r="O21" s="68">
        <v>0</v>
      </c>
      <c r="P21" s="68">
        <v>0</v>
      </c>
      <c r="Q21" s="68">
        <v>0</v>
      </c>
      <c r="R21" s="68">
        <v>0</v>
      </c>
      <c r="S21" s="69">
        <f t="shared" si="1"/>
        <v>0</v>
      </c>
      <c r="T21" s="69">
        <v>0</v>
      </c>
      <c r="U21" s="63" t="s">
        <v>243</v>
      </c>
      <c r="V21" s="63" t="s">
        <v>57</v>
      </c>
      <c r="W21" s="63" t="s">
        <v>22</v>
      </c>
      <c r="X21" s="63" t="s">
        <v>193</v>
      </c>
      <c r="Y21" s="63" t="s">
        <v>26</v>
      </c>
      <c r="Z21" s="65" t="s">
        <v>22</v>
      </c>
      <c r="AA21" s="65" t="s">
        <v>193</v>
      </c>
      <c r="AB21" s="65"/>
      <c r="AC21" s="65" t="s">
        <v>272</v>
      </c>
      <c r="AD21" s="65"/>
    </row>
    <row r="22" spans="1:30" ht="27" x14ac:dyDescent="0.25">
      <c r="A22" s="63">
        <v>9</v>
      </c>
      <c r="B22" s="63" t="s">
        <v>291</v>
      </c>
      <c r="C22" s="64" t="s">
        <v>257</v>
      </c>
      <c r="D22" s="63" t="s">
        <v>179</v>
      </c>
      <c r="E22" s="65" t="s">
        <v>180</v>
      </c>
      <c r="F22" s="63" t="s">
        <v>17</v>
      </c>
      <c r="G22" s="64" t="s">
        <v>18</v>
      </c>
      <c r="H22" s="65" t="s">
        <v>1</v>
      </c>
      <c r="I22" s="66" t="s">
        <v>252</v>
      </c>
      <c r="J22" s="67" t="s">
        <v>261</v>
      </c>
      <c r="K22" s="66" t="s">
        <v>302</v>
      </c>
      <c r="L22" s="68">
        <v>0</v>
      </c>
      <c r="M22" s="68">
        <v>868500</v>
      </c>
      <c r="N22" s="68">
        <v>0</v>
      </c>
      <c r="O22" s="68">
        <v>0</v>
      </c>
      <c r="P22" s="68">
        <v>0</v>
      </c>
      <c r="Q22" s="68">
        <v>0</v>
      </c>
      <c r="R22" s="68">
        <v>0</v>
      </c>
      <c r="S22" s="69">
        <f t="shared" si="1"/>
        <v>0</v>
      </c>
      <c r="T22" s="69">
        <v>0</v>
      </c>
      <c r="U22" s="63" t="s">
        <v>243</v>
      </c>
      <c r="V22" s="63" t="s">
        <v>39</v>
      </c>
      <c r="W22" s="63" t="s">
        <v>22</v>
      </c>
      <c r="X22" s="63" t="s">
        <v>193</v>
      </c>
      <c r="Y22" s="63" t="s">
        <v>40</v>
      </c>
      <c r="Z22" s="65" t="s">
        <v>22</v>
      </c>
      <c r="AA22" s="65" t="s">
        <v>193</v>
      </c>
      <c r="AB22" s="65"/>
      <c r="AC22" s="65" t="s">
        <v>272</v>
      </c>
      <c r="AD22" s="65"/>
    </row>
    <row r="23" spans="1:30" ht="27" x14ac:dyDescent="0.25">
      <c r="A23" s="63">
        <v>10</v>
      </c>
      <c r="B23" s="63" t="s">
        <v>291</v>
      </c>
      <c r="C23" s="64" t="s">
        <v>257</v>
      </c>
      <c r="D23" s="63" t="s">
        <v>181</v>
      </c>
      <c r="E23" s="65" t="s">
        <v>182</v>
      </c>
      <c r="F23" s="63" t="s">
        <v>17</v>
      </c>
      <c r="G23" s="64" t="s">
        <v>18</v>
      </c>
      <c r="H23" s="65" t="s">
        <v>1</v>
      </c>
      <c r="I23" s="66" t="s">
        <v>252</v>
      </c>
      <c r="J23" s="67" t="s">
        <v>261</v>
      </c>
      <c r="K23" s="66" t="s">
        <v>303</v>
      </c>
      <c r="L23" s="68">
        <v>0</v>
      </c>
      <c r="M23" s="68">
        <v>40000</v>
      </c>
      <c r="N23" s="68">
        <v>0</v>
      </c>
      <c r="O23" s="68">
        <v>0</v>
      </c>
      <c r="P23" s="68">
        <v>0</v>
      </c>
      <c r="Q23" s="68">
        <v>0</v>
      </c>
      <c r="R23" s="68">
        <v>0</v>
      </c>
      <c r="S23" s="69">
        <f t="shared" si="1"/>
        <v>0</v>
      </c>
      <c r="T23" s="69">
        <v>0</v>
      </c>
      <c r="U23" s="63" t="s">
        <v>243</v>
      </c>
      <c r="V23" s="63" t="s">
        <v>63</v>
      </c>
      <c r="W23" s="63" t="s">
        <v>22</v>
      </c>
      <c r="X23" s="63" t="s">
        <v>193</v>
      </c>
      <c r="Y23" s="63" t="s">
        <v>26</v>
      </c>
      <c r="Z23" s="65" t="s">
        <v>22</v>
      </c>
      <c r="AA23" s="65" t="s">
        <v>193</v>
      </c>
      <c r="AB23" s="65"/>
      <c r="AC23" s="65" t="s">
        <v>272</v>
      </c>
      <c r="AD23" s="65"/>
    </row>
    <row r="24" spans="1:30" ht="27" x14ac:dyDescent="0.25">
      <c r="A24" s="63">
        <v>11</v>
      </c>
      <c r="B24" s="63" t="s">
        <v>291</v>
      </c>
      <c r="C24" s="64" t="s">
        <v>257</v>
      </c>
      <c r="D24" s="63" t="s">
        <v>183</v>
      </c>
      <c r="E24" s="65" t="s">
        <v>184</v>
      </c>
      <c r="F24" s="63" t="s">
        <v>17</v>
      </c>
      <c r="G24" s="64" t="s">
        <v>18</v>
      </c>
      <c r="H24" s="65" t="s">
        <v>1</v>
      </c>
      <c r="I24" s="66" t="s">
        <v>252</v>
      </c>
      <c r="J24" s="67" t="s">
        <v>261</v>
      </c>
      <c r="K24" s="66" t="s">
        <v>303</v>
      </c>
      <c r="L24" s="68">
        <v>0</v>
      </c>
      <c r="M24" s="68">
        <v>8000</v>
      </c>
      <c r="N24" s="68">
        <v>0</v>
      </c>
      <c r="O24" s="68">
        <v>0</v>
      </c>
      <c r="P24" s="68">
        <v>0</v>
      </c>
      <c r="Q24" s="68">
        <v>0</v>
      </c>
      <c r="R24" s="68">
        <v>0</v>
      </c>
      <c r="S24" s="69">
        <f t="shared" si="1"/>
        <v>0</v>
      </c>
      <c r="T24" s="69">
        <v>0</v>
      </c>
      <c r="U24" s="63" t="s">
        <v>243</v>
      </c>
      <c r="V24" s="63" t="s">
        <v>57</v>
      </c>
      <c r="W24" s="63" t="s">
        <v>22</v>
      </c>
      <c r="X24" s="63" t="s">
        <v>193</v>
      </c>
      <c r="Y24" s="63" t="s">
        <v>26</v>
      </c>
      <c r="Z24" s="65" t="s">
        <v>22</v>
      </c>
      <c r="AA24" s="65" t="s">
        <v>193</v>
      </c>
      <c r="AB24" s="65"/>
      <c r="AC24" s="65" t="s">
        <v>272</v>
      </c>
      <c r="AD24" s="65"/>
    </row>
    <row r="25" spans="1:30" ht="36" x14ac:dyDescent="0.25">
      <c r="A25" s="60">
        <v>11</v>
      </c>
      <c r="B25" s="59"/>
      <c r="C25" s="75"/>
      <c r="D25" s="60"/>
      <c r="E25" s="61" t="s">
        <v>304</v>
      </c>
      <c r="F25" s="59"/>
      <c r="G25" s="59"/>
      <c r="H25" s="59"/>
      <c r="I25" s="59"/>
      <c r="J25" s="59"/>
      <c r="K25" s="59"/>
      <c r="L25" s="72">
        <f t="shared" ref="L25:R25" si="2">+L14+L15+L16+L17+L18+L19+L20+L21+L22+L23+L24</f>
        <v>0</v>
      </c>
      <c r="M25" s="72">
        <f t="shared" si="2"/>
        <v>3684600</v>
      </c>
      <c r="N25" s="72">
        <f t="shared" si="2"/>
        <v>0</v>
      </c>
      <c r="O25" s="72">
        <f t="shared" si="2"/>
        <v>0</v>
      </c>
      <c r="P25" s="72">
        <f t="shared" si="2"/>
        <v>0</v>
      </c>
      <c r="Q25" s="72">
        <f t="shared" si="2"/>
        <v>0</v>
      </c>
      <c r="R25" s="72">
        <f t="shared" si="2"/>
        <v>0</v>
      </c>
      <c r="S25" s="73">
        <f t="shared" si="1"/>
        <v>0</v>
      </c>
      <c r="T25" s="73">
        <f>(+T14+T15+T16+T17+T18+T19+T20+T21+T22+T23+T24)/A25</f>
        <v>0</v>
      </c>
      <c r="U25" s="119" t="s">
        <v>247</v>
      </c>
      <c r="V25" s="120"/>
      <c r="W25" s="120"/>
      <c r="X25" s="120"/>
      <c r="Y25" s="120"/>
      <c r="Z25" s="120"/>
      <c r="AA25" s="120"/>
      <c r="AB25" s="120"/>
      <c r="AC25" s="120"/>
      <c r="AD25" s="121"/>
    </row>
    <row r="26" spans="1:30" ht="18" x14ac:dyDescent="0.25">
      <c r="A26" s="60">
        <f>+A12+A25</f>
        <v>12</v>
      </c>
      <c r="B26" s="59"/>
      <c r="C26" s="59"/>
      <c r="D26" s="60"/>
      <c r="E26" s="61" t="s">
        <v>248</v>
      </c>
      <c r="F26" s="59"/>
      <c r="G26" s="59"/>
      <c r="H26" s="59"/>
      <c r="I26" s="59"/>
      <c r="J26" s="71"/>
      <c r="K26" s="71"/>
      <c r="L26" s="72">
        <f t="shared" ref="L26:R26" si="3">+L12+L25</f>
        <v>11000000</v>
      </c>
      <c r="M26" s="72">
        <f t="shared" si="3"/>
        <v>3716241.12</v>
      </c>
      <c r="N26" s="72">
        <f t="shared" si="3"/>
        <v>0</v>
      </c>
      <c r="O26" s="72">
        <f t="shared" si="3"/>
        <v>0</v>
      </c>
      <c r="P26" s="72">
        <f t="shared" si="3"/>
        <v>0</v>
      </c>
      <c r="Q26" s="72">
        <f t="shared" si="3"/>
        <v>0</v>
      </c>
      <c r="R26" s="72">
        <f t="shared" si="3"/>
        <v>0</v>
      </c>
      <c r="S26" s="122"/>
      <c r="T26" s="123"/>
      <c r="U26" s="120"/>
      <c r="V26" s="120"/>
      <c r="W26" s="120"/>
      <c r="X26" s="120"/>
      <c r="Y26" s="120"/>
      <c r="Z26" s="120"/>
      <c r="AA26" s="120"/>
      <c r="AB26" s="120"/>
      <c r="AC26" s="120"/>
      <c r="AD26" s="121"/>
    </row>
  </sheetData>
  <mergeCells count="25"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U25:AD25"/>
    <mergeCell ref="S26:AD26"/>
    <mergeCell ref="M8:M9"/>
    <mergeCell ref="N8:N9"/>
    <mergeCell ref="O8:Q8"/>
    <mergeCell ref="S8:T8"/>
    <mergeCell ref="R8:R9"/>
    <mergeCell ref="AC8:AC9"/>
    <mergeCell ref="AD8:AD9"/>
    <mergeCell ref="U10:AD10"/>
    <mergeCell ref="U12:AD12"/>
    <mergeCell ref="U13:AD13"/>
    <mergeCell ref="U8:U9"/>
  </mergeCells>
  <printOptions horizontalCentered="1" verticalCentered="1"/>
  <pageMargins left="0" right="0" top="0" bottom="0" header="0" footer="0"/>
  <pageSetup scale="50" orientation="landscape" horizontalDpi="4294967292" verticalDpi="0" r:id="rId1"/>
  <headerFooter>
    <oddHeader>&amp;RANEXO 4.A.10 PAG. &amp;P DE &amp;N</oddHeader>
    <oddFooter>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AD14"/>
  <sheetViews>
    <sheetView workbookViewId="0">
      <selection activeCell="G13" sqref="G13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0" hidden="1" customWidth="1"/>
    <col min="30" max="30" width="8.7109375" customWidth="1"/>
  </cols>
  <sheetData>
    <row r="2" spans="1:30" s="96" customFormat="1" ht="15.75" x14ac:dyDescent="0.25">
      <c r="A2" s="94" t="s">
        <v>488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5"/>
      <c r="AD2" s="95"/>
    </row>
    <row r="3" spans="1:30" s="96" customFormat="1" ht="15.75" x14ac:dyDescent="0.25">
      <c r="A3" s="94" t="s">
        <v>12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5"/>
      <c r="AD3" s="95"/>
    </row>
    <row r="4" spans="1:30" s="96" customFormat="1" ht="15.75" x14ac:dyDescent="0.25">
      <c r="A4" s="94" t="s">
        <v>211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5"/>
      <c r="AD4" s="95"/>
    </row>
    <row r="5" spans="1:30" s="96" customFormat="1" ht="15.75" x14ac:dyDescent="0.25">
      <c r="A5" s="94" t="s">
        <v>312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5"/>
      <c r="AD5" s="95"/>
    </row>
    <row r="6" spans="1:30" s="96" customFormat="1" ht="15.75" x14ac:dyDescent="0.25">
      <c r="A6" s="94" t="s">
        <v>250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5"/>
      <c r="AD6" s="95"/>
    </row>
    <row r="8" spans="1:30" x14ac:dyDescent="0.25">
      <c r="A8" s="114" t="s">
        <v>213</v>
      </c>
      <c r="B8" s="114" t="s">
        <v>214</v>
      </c>
      <c r="C8" s="114" t="s">
        <v>215</v>
      </c>
      <c r="D8" s="114" t="s">
        <v>216</v>
      </c>
      <c r="E8" s="114" t="s">
        <v>217</v>
      </c>
      <c r="F8" s="114" t="s">
        <v>218</v>
      </c>
      <c r="G8" s="114" t="s">
        <v>219</v>
      </c>
      <c r="H8" s="114" t="s">
        <v>220</v>
      </c>
      <c r="I8" s="114" t="s">
        <v>221</v>
      </c>
      <c r="J8" s="114" t="s">
        <v>222</v>
      </c>
      <c r="K8" s="114" t="s">
        <v>190</v>
      </c>
      <c r="L8" s="114" t="s">
        <v>16</v>
      </c>
      <c r="M8" s="114" t="s">
        <v>223</v>
      </c>
      <c r="N8" s="114" t="s">
        <v>13</v>
      </c>
      <c r="O8" s="124" t="s">
        <v>13</v>
      </c>
      <c r="P8" s="125"/>
      <c r="Q8" s="126"/>
      <c r="R8" s="114" t="s">
        <v>226</v>
      </c>
      <c r="S8" s="127" t="s">
        <v>227</v>
      </c>
      <c r="T8" s="128"/>
      <c r="U8" s="114" t="s">
        <v>230</v>
      </c>
      <c r="V8" s="1" t="s">
        <v>231</v>
      </c>
      <c r="W8" s="1"/>
      <c r="X8" s="1"/>
      <c r="Y8" s="1"/>
      <c r="Z8" s="1"/>
      <c r="AA8" s="1"/>
      <c r="AB8" s="1"/>
      <c r="AC8" s="114" t="s">
        <v>239</v>
      </c>
      <c r="AD8" s="114" t="s">
        <v>240</v>
      </c>
    </row>
    <row r="9" spans="1:30" ht="18" x14ac:dyDescent="0.25">
      <c r="A9" s="115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2" t="s">
        <v>14</v>
      </c>
      <c r="P9" s="2" t="s">
        <v>224</v>
      </c>
      <c r="Q9" s="2" t="s">
        <v>225</v>
      </c>
      <c r="R9" s="115"/>
      <c r="S9" s="2" t="s">
        <v>228</v>
      </c>
      <c r="T9" s="2" t="s">
        <v>229</v>
      </c>
      <c r="U9" s="115"/>
      <c r="V9" s="2" t="s">
        <v>232</v>
      </c>
      <c r="W9" s="2" t="s">
        <v>233</v>
      </c>
      <c r="X9" s="2" t="s">
        <v>234</v>
      </c>
      <c r="Y9" s="2" t="s">
        <v>235</v>
      </c>
      <c r="Z9" s="2" t="s">
        <v>236</v>
      </c>
      <c r="AA9" s="2" t="s">
        <v>237</v>
      </c>
      <c r="AB9" s="2" t="s">
        <v>238</v>
      </c>
      <c r="AC9" s="115"/>
      <c r="AD9" s="115"/>
    </row>
    <row r="10" spans="1:30" ht="18" x14ac:dyDescent="0.25">
      <c r="A10" s="3"/>
      <c r="B10" s="3"/>
      <c r="C10" s="3"/>
      <c r="D10" s="4"/>
      <c r="E10" s="5" t="s">
        <v>290</v>
      </c>
      <c r="F10" s="3"/>
      <c r="G10" s="3"/>
      <c r="H10" s="3"/>
      <c r="I10" s="3"/>
      <c r="J10" s="3"/>
      <c r="K10" s="3"/>
      <c r="L10" s="15"/>
      <c r="M10" s="15"/>
      <c r="N10" s="15"/>
      <c r="O10" s="15"/>
      <c r="P10" s="15"/>
      <c r="Q10" s="15"/>
      <c r="R10" s="15"/>
      <c r="S10" s="3"/>
      <c r="T10" s="3"/>
      <c r="U10" s="116"/>
      <c r="V10" s="117"/>
      <c r="W10" s="117"/>
      <c r="X10" s="117"/>
      <c r="Y10" s="117"/>
      <c r="Z10" s="117"/>
      <c r="AA10" s="117"/>
      <c r="AB10" s="117"/>
      <c r="AC10" s="117"/>
      <c r="AD10" s="118"/>
    </row>
    <row r="11" spans="1:30" ht="36" x14ac:dyDescent="0.25">
      <c r="A11" s="6">
        <v>1</v>
      </c>
      <c r="B11" s="6" t="s">
        <v>291</v>
      </c>
      <c r="C11" s="7" t="s">
        <v>290</v>
      </c>
      <c r="D11" s="6" t="s">
        <v>139</v>
      </c>
      <c r="E11" s="8" t="s">
        <v>140</v>
      </c>
      <c r="F11" s="6" t="s">
        <v>17</v>
      </c>
      <c r="G11" s="7" t="s">
        <v>18</v>
      </c>
      <c r="H11" s="8" t="s">
        <v>0</v>
      </c>
      <c r="I11" s="9" t="s">
        <v>252</v>
      </c>
      <c r="J11" s="10" t="s">
        <v>244</v>
      </c>
      <c r="K11" s="9" t="s">
        <v>245</v>
      </c>
      <c r="L11" s="16">
        <v>0</v>
      </c>
      <c r="M11" s="16">
        <v>1050000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1">
        <f>Q11/M11</f>
        <v>0</v>
      </c>
      <c r="T11" s="11">
        <v>0</v>
      </c>
      <c r="U11" s="6" t="s">
        <v>243</v>
      </c>
      <c r="V11" s="6" t="s">
        <v>30</v>
      </c>
      <c r="W11" s="6" t="s">
        <v>22</v>
      </c>
      <c r="X11" s="6" t="s">
        <v>193</v>
      </c>
      <c r="Y11" s="6" t="s">
        <v>26</v>
      </c>
      <c r="Z11" s="8" t="s">
        <v>22</v>
      </c>
      <c r="AA11" s="8" t="s">
        <v>193</v>
      </c>
      <c r="AB11" s="8"/>
      <c r="AC11" s="8" t="s">
        <v>262</v>
      </c>
      <c r="AD11" s="8"/>
    </row>
    <row r="12" spans="1:30" ht="36" x14ac:dyDescent="0.25">
      <c r="A12" s="6">
        <v>2</v>
      </c>
      <c r="B12" s="6" t="s">
        <v>291</v>
      </c>
      <c r="C12" s="7" t="s">
        <v>290</v>
      </c>
      <c r="D12" s="6" t="s">
        <v>156</v>
      </c>
      <c r="E12" s="8" t="s">
        <v>157</v>
      </c>
      <c r="F12" s="6" t="s">
        <v>17</v>
      </c>
      <c r="G12" s="7" t="s">
        <v>18</v>
      </c>
      <c r="H12" s="8" t="s">
        <v>0</v>
      </c>
      <c r="I12" s="9" t="s">
        <v>252</v>
      </c>
      <c r="J12" s="10" t="s">
        <v>261</v>
      </c>
      <c r="K12" s="9" t="s">
        <v>245</v>
      </c>
      <c r="L12" s="16">
        <v>0</v>
      </c>
      <c r="M12" s="16">
        <v>120000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1">
        <f>Q12/M12</f>
        <v>0</v>
      </c>
      <c r="T12" s="11">
        <v>0</v>
      </c>
      <c r="U12" s="6" t="s">
        <v>243</v>
      </c>
      <c r="V12" s="6" t="s">
        <v>30</v>
      </c>
      <c r="W12" s="6" t="s">
        <v>22</v>
      </c>
      <c r="X12" s="6" t="s">
        <v>193</v>
      </c>
      <c r="Y12" s="6" t="s">
        <v>26</v>
      </c>
      <c r="Z12" s="8" t="s">
        <v>22</v>
      </c>
      <c r="AA12" s="8" t="s">
        <v>193</v>
      </c>
      <c r="AB12" s="8"/>
      <c r="AC12" s="8" t="s">
        <v>262</v>
      </c>
      <c r="AD12" s="8"/>
    </row>
    <row r="13" spans="1:30" ht="36" x14ac:dyDescent="0.25">
      <c r="A13" s="4">
        <v>2</v>
      </c>
      <c r="B13" s="3"/>
      <c r="C13" s="12"/>
      <c r="D13" s="4"/>
      <c r="E13" s="5" t="s">
        <v>304</v>
      </c>
      <c r="F13" s="3"/>
      <c r="G13" s="3"/>
      <c r="H13" s="3"/>
      <c r="I13" s="3"/>
      <c r="J13" s="3"/>
      <c r="K13" s="3"/>
      <c r="L13" s="17">
        <f t="shared" ref="L13:R13" si="0">+L11+L12</f>
        <v>0</v>
      </c>
      <c r="M13" s="17">
        <f t="shared" si="0"/>
        <v>1170000</v>
      </c>
      <c r="N13" s="17">
        <f t="shared" si="0"/>
        <v>0</v>
      </c>
      <c r="O13" s="17">
        <f t="shared" si="0"/>
        <v>0</v>
      </c>
      <c r="P13" s="17">
        <f t="shared" si="0"/>
        <v>0</v>
      </c>
      <c r="Q13" s="17">
        <f t="shared" si="0"/>
        <v>0</v>
      </c>
      <c r="R13" s="17">
        <f t="shared" si="0"/>
        <v>0</v>
      </c>
      <c r="S13" s="14">
        <f>Q13/M13</f>
        <v>0</v>
      </c>
      <c r="T13" s="14">
        <f>(+T11+T12)/A13</f>
        <v>0</v>
      </c>
      <c r="U13" s="119" t="s">
        <v>247</v>
      </c>
      <c r="V13" s="120"/>
      <c r="W13" s="120"/>
      <c r="X13" s="120"/>
      <c r="Y13" s="120"/>
      <c r="Z13" s="120"/>
      <c r="AA13" s="120"/>
      <c r="AB13" s="120"/>
      <c r="AC13" s="120"/>
      <c r="AD13" s="121"/>
    </row>
    <row r="14" spans="1:30" ht="18" x14ac:dyDescent="0.25">
      <c r="A14" s="4">
        <f>+A13</f>
        <v>2</v>
      </c>
      <c r="B14" s="3"/>
      <c r="C14" s="3"/>
      <c r="D14" s="4"/>
      <c r="E14" s="5" t="s">
        <v>248</v>
      </c>
      <c r="F14" s="3"/>
      <c r="G14" s="3"/>
      <c r="H14" s="3"/>
      <c r="I14" s="3"/>
      <c r="J14" s="13"/>
      <c r="K14" s="13"/>
      <c r="L14" s="17">
        <f t="shared" ref="L14:R14" si="1">+L13</f>
        <v>0</v>
      </c>
      <c r="M14" s="17">
        <f t="shared" si="1"/>
        <v>1170000</v>
      </c>
      <c r="N14" s="17">
        <f t="shared" si="1"/>
        <v>0</v>
      </c>
      <c r="O14" s="17">
        <f t="shared" si="1"/>
        <v>0</v>
      </c>
      <c r="P14" s="17">
        <f t="shared" si="1"/>
        <v>0</v>
      </c>
      <c r="Q14" s="17">
        <f t="shared" si="1"/>
        <v>0</v>
      </c>
      <c r="R14" s="17">
        <f t="shared" si="1"/>
        <v>0</v>
      </c>
      <c r="S14" s="122"/>
      <c r="T14" s="123"/>
      <c r="U14" s="120"/>
      <c r="V14" s="120"/>
      <c r="W14" s="120"/>
      <c r="X14" s="120"/>
      <c r="Y14" s="120"/>
      <c r="Z14" s="120"/>
      <c r="AA14" s="120"/>
      <c r="AB14" s="120"/>
      <c r="AC14" s="120"/>
      <c r="AD14" s="121"/>
    </row>
  </sheetData>
  <mergeCells count="23"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M8:M9"/>
    <mergeCell ref="N8:N9"/>
    <mergeCell ref="O8:Q8"/>
    <mergeCell ref="S8:T8"/>
    <mergeCell ref="R8:R9"/>
    <mergeCell ref="AC8:AC9"/>
    <mergeCell ref="AD8:AD9"/>
    <mergeCell ref="U10:AD10"/>
    <mergeCell ref="U13:AD13"/>
    <mergeCell ref="S14:AD14"/>
    <mergeCell ref="U8:U9"/>
  </mergeCells>
  <printOptions horizontalCentered="1" verticalCentered="1"/>
  <pageMargins left="0" right="0" top="0" bottom="0" header="0" footer="0"/>
  <pageSetup scale="50" orientation="landscape" horizontalDpi="4294967292" verticalDpi="0" r:id="rId1"/>
  <headerFooter>
    <oddHeader>&amp;RANEXO 4.A.11 PAG. &amp;P DE &amp;N</oddHeader>
    <oddFooter>&amp;F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AD14"/>
  <sheetViews>
    <sheetView workbookViewId="0">
      <selection activeCell="H13" sqref="H13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0" hidden="1" customWidth="1"/>
    <col min="30" max="30" width="8.7109375" customWidth="1"/>
  </cols>
  <sheetData>
    <row r="2" spans="1:30" s="96" customFormat="1" ht="15.75" x14ac:dyDescent="0.25">
      <c r="A2" s="94" t="s">
        <v>488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5"/>
      <c r="AD2" s="95"/>
    </row>
    <row r="3" spans="1:30" s="96" customFormat="1" ht="15.75" x14ac:dyDescent="0.25">
      <c r="A3" s="94" t="s">
        <v>12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5"/>
      <c r="AD3" s="95"/>
    </row>
    <row r="4" spans="1:30" s="96" customFormat="1" ht="15.75" x14ac:dyDescent="0.25">
      <c r="A4" s="94" t="s">
        <v>211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5"/>
      <c r="AD4" s="95"/>
    </row>
    <row r="5" spans="1:30" s="96" customFormat="1" ht="15.75" x14ac:dyDescent="0.25">
      <c r="A5" s="94" t="s">
        <v>329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5"/>
      <c r="AD5" s="95"/>
    </row>
    <row r="6" spans="1:30" s="96" customFormat="1" ht="15.75" x14ac:dyDescent="0.25">
      <c r="A6" s="94" t="s">
        <v>250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5"/>
      <c r="AD6" s="95"/>
    </row>
    <row r="8" spans="1:30" x14ac:dyDescent="0.25">
      <c r="A8" s="114" t="s">
        <v>213</v>
      </c>
      <c r="B8" s="114" t="s">
        <v>214</v>
      </c>
      <c r="C8" s="114" t="s">
        <v>215</v>
      </c>
      <c r="D8" s="114" t="s">
        <v>216</v>
      </c>
      <c r="E8" s="114" t="s">
        <v>217</v>
      </c>
      <c r="F8" s="114" t="s">
        <v>218</v>
      </c>
      <c r="G8" s="114" t="s">
        <v>219</v>
      </c>
      <c r="H8" s="114" t="s">
        <v>220</v>
      </c>
      <c r="I8" s="114" t="s">
        <v>221</v>
      </c>
      <c r="J8" s="114" t="s">
        <v>222</v>
      </c>
      <c r="K8" s="114" t="s">
        <v>190</v>
      </c>
      <c r="L8" s="114" t="s">
        <v>16</v>
      </c>
      <c r="M8" s="114" t="s">
        <v>223</v>
      </c>
      <c r="N8" s="114" t="s">
        <v>13</v>
      </c>
      <c r="O8" s="124" t="s">
        <v>13</v>
      </c>
      <c r="P8" s="125"/>
      <c r="Q8" s="126"/>
      <c r="R8" s="114" t="s">
        <v>226</v>
      </c>
      <c r="S8" s="127" t="s">
        <v>227</v>
      </c>
      <c r="T8" s="128"/>
      <c r="U8" s="114" t="s">
        <v>230</v>
      </c>
      <c r="V8" s="1" t="s">
        <v>231</v>
      </c>
      <c r="W8" s="1"/>
      <c r="X8" s="1"/>
      <c r="Y8" s="1"/>
      <c r="Z8" s="1"/>
      <c r="AA8" s="1"/>
      <c r="AB8" s="1"/>
      <c r="AC8" s="114" t="s">
        <v>239</v>
      </c>
      <c r="AD8" s="114" t="s">
        <v>240</v>
      </c>
    </row>
    <row r="9" spans="1:30" ht="18" x14ac:dyDescent="0.25">
      <c r="A9" s="115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2" t="s">
        <v>14</v>
      </c>
      <c r="P9" s="2" t="s">
        <v>224</v>
      </c>
      <c r="Q9" s="2" t="s">
        <v>225</v>
      </c>
      <c r="R9" s="115"/>
      <c r="S9" s="2" t="s">
        <v>228</v>
      </c>
      <c r="T9" s="2" t="s">
        <v>229</v>
      </c>
      <c r="U9" s="115"/>
      <c r="V9" s="2" t="s">
        <v>232</v>
      </c>
      <c r="W9" s="2" t="s">
        <v>233</v>
      </c>
      <c r="X9" s="2" t="s">
        <v>234</v>
      </c>
      <c r="Y9" s="2" t="s">
        <v>235</v>
      </c>
      <c r="Z9" s="2" t="s">
        <v>236</v>
      </c>
      <c r="AA9" s="2" t="s">
        <v>237</v>
      </c>
      <c r="AB9" s="2" t="s">
        <v>238</v>
      </c>
      <c r="AC9" s="115"/>
      <c r="AD9" s="115"/>
    </row>
    <row r="10" spans="1:30" ht="18" x14ac:dyDescent="0.25">
      <c r="A10" s="3"/>
      <c r="B10" s="3"/>
      <c r="C10" s="3"/>
      <c r="D10" s="4"/>
      <c r="E10" s="5" t="s">
        <v>257</v>
      </c>
      <c r="F10" s="3"/>
      <c r="G10" s="3"/>
      <c r="H10" s="3"/>
      <c r="I10" s="3"/>
      <c r="J10" s="3"/>
      <c r="K10" s="3"/>
      <c r="L10" s="15"/>
      <c r="M10" s="15"/>
      <c r="N10" s="15"/>
      <c r="O10" s="15"/>
      <c r="P10" s="15"/>
      <c r="Q10" s="15"/>
      <c r="R10" s="15"/>
      <c r="S10" s="3"/>
      <c r="T10" s="3"/>
      <c r="U10" s="116"/>
      <c r="V10" s="117"/>
      <c r="W10" s="117"/>
      <c r="X10" s="117"/>
      <c r="Y10" s="117"/>
      <c r="Z10" s="117"/>
      <c r="AA10" s="117"/>
      <c r="AB10" s="117"/>
      <c r="AC10" s="117"/>
      <c r="AD10" s="118"/>
    </row>
    <row r="11" spans="1:30" ht="63" x14ac:dyDescent="0.25">
      <c r="A11" s="6">
        <v>1</v>
      </c>
      <c r="B11" s="6" t="s">
        <v>258</v>
      </c>
      <c r="C11" s="7" t="s">
        <v>257</v>
      </c>
      <c r="D11" s="6" t="s">
        <v>118</v>
      </c>
      <c r="E11" s="8" t="s">
        <v>119</v>
      </c>
      <c r="F11" s="6" t="s">
        <v>17</v>
      </c>
      <c r="G11" s="7" t="s">
        <v>18</v>
      </c>
      <c r="H11" s="8" t="s">
        <v>330</v>
      </c>
      <c r="I11" s="9" t="s">
        <v>252</v>
      </c>
      <c r="J11" s="10" t="s">
        <v>261</v>
      </c>
      <c r="K11" s="9" t="s">
        <v>260</v>
      </c>
      <c r="L11" s="16">
        <v>0</v>
      </c>
      <c r="M11" s="16">
        <v>9.1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1">
        <f>Q11/M11</f>
        <v>0</v>
      </c>
      <c r="T11" s="11">
        <v>0</v>
      </c>
      <c r="U11" s="6" t="s">
        <v>243</v>
      </c>
      <c r="V11" s="6" t="s">
        <v>30</v>
      </c>
      <c r="W11" s="6" t="s">
        <v>22</v>
      </c>
      <c r="X11" s="6" t="s">
        <v>193</v>
      </c>
      <c r="Y11" s="6" t="s">
        <v>40</v>
      </c>
      <c r="Z11" s="8" t="s">
        <v>22</v>
      </c>
      <c r="AA11" s="8" t="s">
        <v>193</v>
      </c>
      <c r="AB11" s="8"/>
      <c r="AC11" s="8" t="s">
        <v>262</v>
      </c>
      <c r="AD11" s="8"/>
    </row>
    <row r="12" spans="1:30" ht="63" x14ac:dyDescent="0.25">
      <c r="A12" s="6">
        <v>2</v>
      </c>
      <c r="B12" s="6" t="s">
        <v>258</v>
      </c>
      <c r="C12" s="7" t="s">
        <v>257</v>
      </c>
      <c r="D12" s="6" t="s">
        <v>121</v>
      </c>
      <c r="E12" s="8" t="s">
        <v>122</v>
      </c>
      <c r="F12" s="6" t="s">
        <v>17</v>
      </c>
      <c r="G12" s="7" t="s">
        <v>18</v>
      </c>
      <c r="H12" s="8" t="s">
        <v>330</v>
      </c>
      <c r="I12" s="9" t="s">
        <v>252</v>
      </c>
      <c r="J12" s="10" t="s">
        <v>261</v>
      </c>
      <c r="K12" s="9" t="s">
        <v>260</v>
      </c>
      <c r="L12" s="16">
        <v>0</v>
      </c>
      <c r="M12" s="16">
        <v>12.13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1">
        <f>Q12/M12</f>
        <v>0</v>
      </c>
      <c r="T12" s="11">
        <v>0</v>
      </c>
      <c r="U12" s="6" t="s">
        <v>243</v>
      </c>
      <c r="V12" s="6" t="s">
        <v>30</v>
      </c>
      <c r="W12" s="6" t="s">
        <v>22</v>
      </c>
      <c r="X12" s="6" t="s">
        <v>193</v>
      </c>
      <c r="Y12" s="6" t="s">
        <v>40</v>
      </c>
      <c r="Z12" s="8" t="s">
        <v>22</v>
      </c>
      <c r="AA12" s="8" t="s">
        <v>193</v>
      </c>
      <c r="AB12" s="8"/>
      <c r="AC12" s="8" t="s">
        <v>262</v>
      </c>
      <c r="AD12" s="8"/>
    </row>
    <row r="13" spans="1:30" ht="36" x14ac:dyDescent="0.25">
      <c r="A13" s="4">
        <v>2</v>
      </c>
      <c r="B13" s="3"/>
      <c r="C13" s="12"/>
      <c r="D13" s="4"/>
      <c r="E13" s="5" t="s">
        <v>263</v>
      </c>
      <c r="F13" s="3"/>
      <c r="G13" s="3"/>
      <c r="H13" s="3"/>
      <c r="I13" s="3"/>
      <c r="J13" s="3"/>
      <c r="K13" s="3"/>
      <c r="L13" s="17">
        <f t="shared" ref="L13:R13" si="0">+L11+L12</f>
        <v>0</v>
      </c>
      <c r="M13" s="17">
        <f t="shared" si="0"/>
        <v>21.23</v>
      </c>
      <c r="N13" s="17">
        <f t="shared" si="0"/>
        <v>0</v>
      </c>
      <c r="O13" s="17">
        <f t="shared" si="0"/>
        <v>0</v>
      </c>
      <c r="P13" s="17">
        <f t="shared" si="0"/>
        <v>0</v>
      </c>
      <c r="Q13" s="17">
        <f t="shared" si="0"/>
        <v>0</v>
      </c>
      <c r="R13" s="17">
        <f t="shared" si="0"/>
        <v>0</v>
      </c>
      <c r="S13" s="14">
        <f>Q13/M13</f>
        <v>0</v>
      </c>
      <c r="T13" s="14">
        <f>(+T11+T12)/A13</f>
        <v>0</v>
      </c>
      <c r="U13" s="119" t="s">
        <v>247</v>
      </c>
      <c r="V13" s="120"/>
      <c r="W13" s="120"/>
      <c r="X13" s="120"/>
      <c r="Y13" s="120"/>
      <c r="Z13" s="120"/>
      <c r="AA13" s="120"/>
      <c r="AB13" s="120"/>
      <c r="AC13" s="120"/>
      <c r="AD13" s="121"/>
    </row>
    <row r="14" spans="1:30" ht="18" x14ac:dyDescent="0.25">
      <c r="A14" s="4">
        <f>+A13</f>
        <v>2</v>
      </c>
      <c r="B14" s="3"/>
      <c r="C14" s="3"/>
      <c r="D14" s="4"/>
      <c r="E14" s="5" t="s">
        <v>248</v>
      </c>
      <c r="F14" s="3"/>
      <c r="G14" s="3"/>
      <c r="H14" s="3"/>
      <c r="I14" s="3"/>
      <c r="J14" s="13"/>
      <c r="K14" s="13"/>
      <c r="L14" s="17">
        <f t="shared" ref="L14:R14" si="1">+L13</f>
        <v>0</v>
      </c>
      <c r="M14" s="17">
        <f t="shared" si="1"/>
        <v>21.23</v>
      </c>
      <c r="N14" s="17">
        <f t="shared" si="1"/>
        <v>0</v>
      </c>
      <c r="O14" s="17">
        <f t="shared" si="1"/>
        <v>0</v>
      </c>
      <c r="P14" s="17">
        <f t="shared" si="1"/>
        <v>0</v>
      </c>
      <c r="Q14" s="17">
        <f t="shared" si="1"/>
        <v>0</v>
      </c>
      <c r="R14" s="17">
        <f t="shared" si="1"/>
        <v>0</v>
      </c>
      <c r="S14" s="122"/>
      <c r="T14" s="123"/>
      <c r="U14" s="120"/>
      <c r="V14" s="120"/>
      <c r="W14" s="120"/>
      <c r="X14" s="120"/>
      <c r="Y14" s="120"/>
      <c r="Z14" s="120"/>
      <c r="AA14" s="120"/>
      <c r="AB14" s="120"/>
      <c r="AC14" s="120"/>
      <c r="AD14" s="121"/>
    </row>
  </sheetData>
  <mergeCells count="23"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M8:M9"/>
    <mergeCell ref="N8:N9"/>
    <mergeCell ref="O8:Q8"/>
    <mergeCell ref="S8:T8"/>
    <mergeCell ref="R8:R9"/>
    <mergeCell ref="AC8:AC9"/>
    <mergeCell ref="AD8:AD9"/>
    <mergeCell ref="U10:AD10"/>
    <mergeCell ref="U13:AD13"/>
    <mergeCell ref="S14:AD14"/>
    <mergeCell ref="U8:U9"/>
  </mergeCells>
  <printOptions horizontalCentered="1" verticalCentered="1"/>
  <pageMargins left="0" right="0" top="0" bottom="0" header="0" footer="0"/>
  <pageSetup scale="50" orientation="landscape" horizontalDpi="4294967292" verticalDpi="0" r:id="rId1"/>
  <headerFooter>
    <oddHeader>&amp;RANEXO 4.A.12 PAG. &amp;P DE &amp;N</oddHeader>
    <oddFooter>&amp;F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AD13"/>
  <sheetViews>
    <sheetView workbookViewId="0">
      <selection activeCell="E14" sqref="E14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0" hidden="1" customWidth="1"/>
    <col min="30" max="30" width="8.7109375" customWidth="1"/>
  </cols>
  <sheetData>
    <row r="2" spans="1:30" s="96" customFormat="1" ht="15.75" x14ac:dyDescent="0.25">
      <c r="A2" s="94" t="s">
        <v>488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5"/>
      <c r="AD2" s="95"/>
    </row>
    <row r="3" spans="1:30" s="96" customFormat="1" ht="15.75" x14ac:dyDescent="0.25">
      <c r="A3" s="94" t="s">
        <v>12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5"/>
      <c r="AD3" s="95"/>
    </row>
    <row r="4" spans="1:30" s="96" customFormat="1" ht="15.75" x14ac:dyDescent="0.25">
      <c r="A4" s="94" t="s">
        <v>211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5"/>
      <c r="AD4" s="95"/>
    </row>
    <row r="5" spans="1:30" s="96" customFormat="1" ht="15.75" x14ac:dyDescent="0.25">
      <c r="A5" s="94" t="s">
        <v>331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5"/>
      <c r="AD5" s="95"/>
    </row>
    <row r="6" spans="1:30" s="96" customFormat="1" ht="15.75" x14ac:dyDescent="0.25">
      <c r="A6" s="94" t="s">
        <v>250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5"/>
      <c r="AD6" s="95"/>
    </row>
    <row r="8" spans="1:30" x14ac:dyDescent="0.25">
      <c r="A8" s="114" t="s">
        <v>213</v>
      </c>
      <c r="B8" s="114" t="s">
        <v>214</v>
      </c>
      <c r="C8" s="114" t="s">
        <v>215</v>
      </c>
      <c r="D8" s="114" t="s">
        <v>216</v>
      </c>
      <c r="E8" s="114" t="s">
        <v>217</v>
      </c>
      <c r="F8" s="114" t="s">
        <v>218</v>
      </c>
      <c r="G8" s="114" t="s">
        <v>219</v>
      </c>
      <c r="H8" s="114" t="s">
        <v>220</v>
      </c>
      <c r="I8" s="114" t="s">
        <v>221</v>
      </c>
      <c r="J8" s="114" t="s">
        <v>222</v>
      </c>
      <c r="K8" s="114" t="s">
        <v>190</v>
      </c>
      <c r="L8" s="114" t="s">
        <v>16</v>
      </c>
      <c r="M8" s="114" t="s">
        <v>223</v>
      </c>
      <c r="N8" s="114" t="s">
        <v>13</v>
      </c>
      <c r="O8" s="124" t="s">
        <v>13</v>
      </c>
      <c r="P8" s="125"/>
      <c r="Q8" s="126"/>
      <c r="R8" s="114" t="s">
        <v>226</v>
      </c>
      <c r="S8" s="127" t="s">
        <v>227</v>
      </c>
      <c r="T8" s="128"/>
      <c r="U8" s="114" t="s">
        <v>230</v>
      </c>
      <c r="V8" s="1" t="s">
        <v>231</v>
      </c>
      <c r="W8" s="1"/>
      <c r="X8" s="1"/>
      <c r="Y8" s="1"/>
      <c r="Z8" s="1"/>
      <c r="AA8" s="1"/>
      <c r="AB8" s="1"/>
      <c r="AC8" s="114" t="s">
        <v>239</v>
      </c>
      <c r="AD8" s="114" t="s">
        <v>240</v>
      </c>
    </row>
    <row r="9" spans="1:30" ht="18" x14ac:dyDescent="0.25">
      <c r="A9" s="115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2" t="s">
        <v>14</v>
      </c>
      <c r="P9" s="2" t="s">
        <v>224</v>
      </c>
      <c r="Q9" s="2" t="s">
        <v>225</v>
      </c>
      <c r="R9" s="115"/>
      <c r="S9" s="2" t="s">
        <v>228</v>
      </c>
      <c r="T9" s="2" t="s">
        <v>229</v>
      </c>
      <c r="U9" s="115"/>
      <c r="V9" s="2" t="s">
        <v>232</v>
      </c>
      <c r="W9" s="2" t="s">
        <v>233</v>
      </c>
      <c r="X9" s="2" t="s">
        <v>234</v>
      </c>
      <c r="Y9" s="2" t="s">
        <v>235</v>
      </c>
      <c r="Z9" s="2" t="s">
        <v>236</v>
      </c>
      <c r="AA9" s="2" t="s">
        <v>237</v>
      </c>
      <c r="AB9" s="2" t="s">
        <v>238</v>
      </c>
      <c r="AC9" s="115"/>
      <c r="AD9" s="115"/>
    </row>
    <row r="10" spans="1:30" ht="18" x14ac:dyDescent="0.25">
      <c r="A10" s="3"/>
      <c r="B10" s="3"/>
      <c r="C10" s="3"/>
      <c r="D10" s="4"/>
      <c r="E10" s="5" t="s">
        <v>257</v>
      </c>
      <c r="F10" s="3"/>
      <c r="G10" s="3"/>
      <c r="H10" s="3"/>
      <c r="I10" s="3"/>
      <c r="J10" s="3"/>
      <c r="K10" s="3"/>
      <c r="L10" s="15"/>
      <c r="M10" s="15"/>
      <c r="N10" s="15"/>
      <c r="O10" s="15"/>
      <c r="P10" s="15"/>
      <c r="Q10" s="15"/>
      <c r="R10" s="15"/>
      <c r="S10" s="3"/>
      <c r="T10" s="3"/>
      <c r="U10" s="116"/>
      <c r="V10" s="117"/>
      <c r="W10" s="117"/>
      <c r="X10" s="117"/>
      <c r="Y10" s="117"/>
      <c r="Z10" s="117"/>
      <c r="AA10" s="117"/>
      <c r="AB10" s="117"/>
      <c r="AC10" s="117"/>
      <c r="AD10" s="118"/>
    </row>
    <row r="11" spans="1:30" ht="45" x14ac:dyDescent="0.25">
      <c r="A11" s="6">
        <v>1</v>
      </c>
      <c r="B11" s="6" t="s">
        <v>258</v>
      </c>
      <c r="C11" s="7" t="s">
        <v>257</v>
      </c>
      <c r="D11" s="6" t="s">
        <v>123</v>
      </c>
      <c r="E11" s="8" t="s">
        <v>124</v>
      </c>
      <c r="F11" s="6" t="s">
        <v>17</v>
      </c>
      <c r="G11" s="7" t="s">
        <v>18</v>
      </c>
      <c r="H11" s="8" t="s">
        <v>2</v>
      </c>
      <c r="I11" s="9" t="s">
        <v>252</v>
      </c>
      <c r="J11" s="10" t="s">
        <v>261</v>
      </c>
      <c r="K11" s="9" t="s">
        <v>260</v>
      </c>
      <c r="L11" s="16">
        <v>0</v>
      </c>
      <c r="M11" s="16">
        <v>9693.7900000000009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1">
        <f>Q11/M11</f>
        <v>0</v>
      </c>
      <c r="T11" s="11">
        <v>0</v>
      </c>
      <c r="U11" s="6" t="s">
        <v>243</v>
      </c>
      <c r="V11" s="6" t="s">
        <v>30</v>
      </c>
      <c r="W11" s="6" t="s">
        <v>22</v>
      </c>
      <c r="X11" s="6" t="s">
        <v>193</v>
      </c>
      <c r="Y11" s="6" t="s">
        <v>40</v>
      </c>
      <c r="Z11" s="8" t="s">
        <v>22</v>
      </c>
      <c r="AA11" s="8" t="s">
        <v>193</v>
      </c>
      <c r="AB11" s="8"/>
      <c r="AC11" s="8" t="s">
        <v>262</v>
      </c>
      <c r="AD11" s="8"/>
    </row>
    <row r="12" spans="1:30" ht="36" x14ac:dyDescent="0.25">
      <c r="A12" s="4">
        <v>1</v>
      </c>
      <c r="B12" s="3"/>
      <c r="C12" s="12"/>
      <c r="D12" s="4"/>
      <c r="E12" s="5" t="s">
        <v>263</v>
      </c>
      <c r="F12" s="3"/>
      <c r="G12" s="3"/>
      <c r="H12" s="3"/>
      <c r="I12" s="3"/>
      <c r="J12" s="3"/>
      <c r="K12" s="3"/>
      <c r="L12" s="17">
        <f t="shared" ref="L12:R13" si="0">+L11</f>
        <v>0</v>
      </c>
      <c r="M12" s="17">
        <f t="shared" si="0"/>
        <v>9693.7900000000009</v>
      </c>
      <c r="N12" s="17">
        <f t="shared" si="0"/>
        <v>0</v>
      </c>
      <c r="O12" s="17">
        <f t="shared" si="0"/>
        <v>0</v>
      </c>
      <c r="P12" s="17">
        <f t="shared" si="0"/>
        <v>0</v>
      </c>
      <c r="Q12" s="17">
        <f t="shared" si="0"/>
        <v>0</v>
      </c>
      <c r="R12" s="17">
        <f t="shared" si="0"/>
        <v>0</v>
      </c>
      <c r="S12" s="14">
        <f>Q12/M12</f>
        <v>0</v>
      </c>
      <c r="T12" s="14">
        <f>(+T11)/A12</f>
        <v>0</v>
      </c>
      <c r="U12" s="119" t="s">
        <v>247</v>
      </c>
      <c r="V12" s="120"/>
      <c r="W12" s="120"/>
      <c r="X12" s="120"/>
      <c r="Y12" s="120"/>
      <c r="Z12" s="120"/>
      <c r="AA12" s="120"/>
      <c r="AB12" s="120"/>
      <c r="AC12" s="120"/>
      <c r="AD12" s="121"/>
    </row>
    <row r="13" spans="1:30" ht="18" x14ac:dyDescent="0.25">
      <c r="A13" s="4">
        <f>+A12</f>
        <v>1</v>
      </c>
      <c r="B13" s="3"/>
      <c r="C13" s="3"/>
      <c r="D13" s="4"/>
      <c r="E13" s="5" t="s">
        <v>248</v>
      </c>
      <c r="F13" s="3"/>
      <c r="G13" s="3"/>
      <c r="H13" s="3"/>
      <c r="I13" s="3"/>
      <c r="J13" s="13"/>
      <c r="K13" s="13"/>
      <c r="L13" s="17">
        <f t="shared" si="0"/>
        <v>0</v>
      </c>
      <c r="M13" s="17">
        <f t="shared" si="0"/>
        <v>9693.7900000000009</v>
      </c>
      <c r="N13" s="17">
        <f t="shared" si="0"/>
        <v>0</v>
      </c>
      <c r="O13" s="17">
        <f t="shared" si="0"/>
        <v>0</v>
      </c>
      <c r="P13" s="17">
        <f t="shared" si="0"/>
        <v>0</v>
      </c>
      <c r="Q13" s="17">
        <f t="shared" si="0"/>
        <v>0</v>
      </c>
      <c r="R13" s="17">
        <f t="shared" si="0"/>
        <v>0</v>
      </c>
      <c r="S13" s="122"/>
      <c r="T13" s="123"/>
      <c r="U13" s="120"/>
      <c r="V13" s="120"/>
      <c r="W13" s="120"/>
      <c r="X13" s="120"/>
      <c r="Y13" s="120"/>
      <c r="Z13" s="120"/>
      <c r="AA13" s="120"/>
      <c r="AB13" s="120"/>
      <c r="AC13" s="120"/>
      <c r="AD13" s="121"/>
    </row>
  </sheetData>
  <mergeCells count="23"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M8:M9"/>
    <mergeCell ref="N8:N9"/>
    <mergeCell ref="O8:Q8"/>
    <mergeCell ref="S8:T8"/>
    <mergeCell ref="R8:R9"/>
    <mergeCell ref="AC8:AC9"/>
    <mergeCell ref="AD8:AD9"/>
    <mergeCell ref="U10:AD10"/>
    <mergeCell ref="U12:AD12"/>
    <mergeCell ref="S13:AD13"/>
    <mergeCell ref="U8:U9"/>
  </mergeCells>
  <printOptions horizontalCentered="1" verticalCentered="1"/>
  <pageMargins left="0" right="0" top="0" bottom="0" header="0" footer="0"/>
  <pageSetup scale="50" orientation="landscape" horizontalDpi="4294967292" verticalDpi="0" r:id="rId1"/>
  <headerFooter>
    <oddHeader>&amp;RANEXO 4.A.13 PAG. &amp;P DE &amp;N</oddHeader>
    <oddFooter>&amp;F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AD13"/>
  <sheetViews>
    <sheetView workbookViewId="0">
      <selection activeCell="F11" sqref="F11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0" hidden="1" customWidth="1"/>
    <col min="30" max="30" width="8.7109375" customWidth="1"/>
  </cols>
  <sheetData>
    <row r="2" spans="1:30" s="96" customFormat="1" ht="15.75" x14ac:dyDescent="0.25">
      <c r="A2" s="94" t="s">
        <v>488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5"/>
      <c r="AD2" s="95"/>
    </row>
    <row r="3" spans="1:30" s="96" customFormat="1" ht="15.75" x14ac:dyDescent="0.25">
      <c r="A3" s="94" t="s">
        <v>12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5"/>
      <c r="AD3" s="95"/>
    </row>
    <row r="4" spans="1:30" s="96" customFormat="1" ht="15.75" x14ac:dyDescent="0.25">
      <c r="A4" s="94" t="s">
        <v>211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5"/>
      <c r="AD4" s="95"/>
    </row>
    <row r="5" spans="1:30" s="96" customFormat="1" ht="15.75" x14ac:dyDescent="0.25">
      <c r="A5" s="94" t="s">
        <v>412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5"/>
      <c r="AD5" s="95"/>
    </row>
    <row r="6" spans="1:30" s="96" customFormat="1" ht="15.75" x14ac:dyDescent="0.25">
      <c r="A6" s="94" t="s">
        <v>250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5"/>
      <c r="AD6" s="95"/>
    </row>
    <row r="8" spans="1:30" x14ac:dyDescent="0.25">
      <c r="A8" s="114" t="s">
        <v>213</v>
      </c>
      <c r="B8" s="114" t="s">
        <v>214</v>
      </c>
      <c r="C8" s="114" t="s">
        <v>215</v>
      </c>
      <c r="D8" s="114" t="s">
        <v>216</v>
      </c>
      <c r="E8" s="114" t="s">
        <v>217</v>
      </c>
      <c r="F8" s="114" t="s">
        <v>218</v>
      </c>
      <c r="G8" s="114" t="s">
        <v>219</v>
      </c>
      <c r="H8" s="114" t="s">
        <v>220</v>
      </c>
      <c r="I8" s="114" t="s">
        <v>221</v>
      </c>
      <c r="J8" s="114" t="s">
        <v>222</v>
      </c>
      <c r="K8" s="114" t="s">
        <v>190</v>
      </c>
      <c r="L8" s="114" t="s">
        <v>16</v>
      </c>
      <c r="M8" s="114" t="s">
        <v>223</v>
      </c>
      <c r="N8" s="114" t="s">
        <v>13</v>
      </c>
      <c r="O8" s="124" t="s">
        <v>13</v>
      </c>
      <c r="P8" s="125"/>
      <c r="Q8" s="126"/>
      <c r="R8" s="114" t="s">
        <v>226</v>
      </c>
      <c r="S8" s="127" t="s">
        <v>227</v>
      </c>
      <c r="T8" s="128"/>
      <c r="U8" s="114" t="s">
        <v>230</v>
      </c>
      <c r="V8" s="76" t="s">
        <v>231</v>
      </c>
      <c r="W8" s="76"/>
      <c r="X8" s="76"/>
      <c r="Y8" s="76"/>
      <c r="Z8" s="76"/>
      <c r="AA8" s="76"/>
      <c r="AB8" s="76"/>
      <c r="AC8" s="114" t="s">
        <v>239</v>
      </c>
      <c r="AD8" s="114" t="s">
        <v>240</v>
      </c>
    </row>
    <row r="9" spans="1:30" ht="18" x14ac:dyDescent="0.25">
      <c r="A9" s="115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77" t="s">
        <v>14</v>
      </c>
      <c r="P9" s="77" t="s">
        <v>224</v>
      </c>
      <c r="Q9" s="77" t="s">
        <v>225</v>
      </c>
      <c r="R9" s="115"/>
      <c r="S9" s="77" t="s">
        <v>228</v>
      </c>
      <c r="T9" s="77" t="s">
        <v>229</v>
      </c>
      <c r="U9" s="115"/>
      <c r="V9" s="77" t="s">
        <v>232</v>
      </c>
      <c r="W9" s="77" t="s">
        <v>233</v>
      </c>
      <c r="X9" s="77" t="s">
        <v>234</v>
      </c>
      <c r="Y9" s="77" t="s">
        <v>235</v>
      </c>
      <c r="Z9" s="77" t="s">
        <v>236</v>
      </c>
      <c r="AA9" s="77" t="s">
        <v>237</v>
      </c>
      <c r="AB9" s="77" t="s">
        <v>238</v>
      </c>
      <c r="AC9" s="115"/>
      <c r="AD9" s="115"/>
    </row>
    <row r="10" spans="1:30" ht="18" x14ac:dyDescent="0.25">
      <c r="A10" s="59"/>
      <c r="B10" s="59"/>
      <c r="C10" s="59"/>
      <c r="D10" s="60"/>
      <c r="E10" s="61" t="s">
        <v>257</v>
      </c>
      <c r="F10" s="59"/>
      <c r="G10" s="59"/>
      <c r="H10" s="59"/>
      <c r="I10" s="59"/>
      <c r="J10" s="59"/>
      <c r="K10" s="59"/>
      <c r="L10" s="62"/>
      <c r="M10" s="62"/>
      <c r="N10" s="62"/>
      <c r="O10" s="62"/>
      <c r="P10" s="62"/>
      <c r="Q10" s="62"/>
      <c r="R10" s="62"/>
      <c r="S10" s="59"/>
      <c r="T10" s="59"/>
      <c r="U10" s="116"/>
      <c r="V10" s="117"/>
      <c r="W10" s="117"/>
      <c r="X10" s="117"/>
      <c r="Y10" s="117"/>
      <c r="Z10" s="117"/>
      <c r="AA10" s="117"/>
      <c r="AB10" s="117"/>
      <c r="AC10" s="117"/>
      <c r="AD10" s="118"/>
    </row>
    <row r="11" spans="1:30" ht="72" x14ac:dyDescent="0.25">
      <c r="A11" s="63">
        <v>1</v>
      </c>
      <c r="B11" s="63" t="s">
        <v>258</v>
      </c>
      <c r="C11" s="64" t="s">
        <v>257</v>
      </c>
      <c r="D11" s="63" t="s">
        <v>413</v>
      </c>
      <c r="E11" s="65" t="s">
        <v>414</v>
      </c>
      <c r="F11" s="63" t="s">
        <v>17</v>
      </c>
      <c r="G11" s="64" t="s">
        <v>18</v>
      </c>
      <c r="H11" s="65" t="s">
        <v>415</v>
      </c>
      <c r="I11" s="66" t="s">
        <v>252</v>
      </c>
      <c r="J11" s="67" t="s">
        <v>261</v>
      </c>
      <c r="K11" s="66" t="s">
        <v>260</v>
      </c>
      <c r="L11" s="68">
        <v>0</v>
      </c>
      <c r="M11" s="68">
        <v>2.46</v>
      </c>
      <c r="N11" s="68">
        <v>0</v>
      </c>
      <c r="O11" s="68">
        <v>0</v>
      </c>
      <c r="P11" s="68">
        <v>0</v>
      </c>
      <c r="Q11" s="68">
        <v>0</v>
      </c>
      <c r="R11" s="68">
        <v>0</v>
      </c>
      <c r="S11" s="69">
        <f>Q11/M11</f>
        <v>0</v>
      </c>
      <c r="T11" s="69">
        <v>0</v>
      </c>
      <c r="U11" s="63" t="s">
        <v>243</v>
      </c>
      <c r="V11" s="63" t="s">
        <v>63</v>
      </c>
      <c r="W11" s="63" t="s">
        <v>22</v>
      </c>
      <c r="X11" s="63" t="s">
        <v>193</v>
      </c>
      <c r="Y11" s="63" t="s">
        <v>26</v>
      </c>
      <c r="Z11" s="65" t="s">
        <v>22</v>
      </c>
      <c r="AA11" s="65" t="s">
        <v>193</v>
      </c>
      <c r="AB11" s="65"/>
      <c r="AC11" s="65" t="s">
        <v>416</v>
      </c>
      <c r="AD11" s="65"/>
    </row>
    <row r="12" spans="1:30" ht="36" x14ac:dyDescent="0.25">
      <c r="A12" s="60">
        <v>1</v>
      </c>
      <c r="B12" s="59"/>
      <c r="C12" s="75"/>
      <c r="D12" s="60"/>
      <c r="E12" s="61" t="s">
        <v>263</v>
      </c>
      <c r="F12" s="59"/>
      <c r="G12" s="59"/>
      <c r="H12" s="59"/>
      <c r="I12" s="59"/>
      <c r="J12" s="59"/>
      <c r="K12" s="59"/>
      <c r="L12" s="72">
        <f t="shared" ref="L12:R13" si="0">+L11</f>
        <v>0</v>
      </c>
      <c r="M12" s="72">
        <f t="shared" si="0"/>
        <v>2.46</v>
      </c>
      <c r="N12" s="72">
        <f t="shared" si="0"/>
        <v>0</v>
      </c>
      <c r="O12" s="72">
        <f t="shared" si="0"/>
        <v>0</v>
      </c>
      <c r="P12" s="72">
        <f t="shared" si="0"/>
        <v>0</v>
      </c>
      <c r="Q12" s="72">
        <f t="shared" si="0"/>
        <v>0</v>
      </c>
      <c r="R12" s="72">
        <f t="shared" si="0"/>
        <v>0</v>
      </c>
      <c r="S12" s="73">
        <f>Q12/M12</f>
        <v>0</v>
      </c>
      <c r="T12" s="73">
        <f>(+T11)/A12</f>
        <v>0</v>
      </c>
      <c r="U12" s="119" t="s">
        <v>247</v>
      </c>
      <c r="V12" s="120"/>
      <c r="W12" s="120"/>
      <c r="X12" s="120"/>
      <c r="Y12" s="120"/>
      <c r="Z12" s="120"/>
      <c r="AA12" s="120"/>
      <c r="AB12" s="120"/>
      <c r="AC12" s="120"/>
      <c r="AD12" s="121"/>
    </row>
    <row r="13" spans="1:30" ht="18" x14ac:dyDescent="0.25">
      <c r="A13" s="60">
        <f>+A12</f>
        <v>1</v>
      </c>
      <c r="B13" s="59"/>
      <c r="C13" s="59"/>
      <c r="D13" s="60"/>
      <c r="E13" s="61" t="s">
        <v>248</v>
      </c>
      <c r="F13" s="59"/>
      <c r="G13" s="59"/>
      <c r="H13" s="59"/>
      <c r="I13" s="59"/>
      <c r="J13" s="71"/>
      <c r="K13" s="71"/>
      <c r="L13" s="72">
        <f t="shared" si="0"/>
        <v>0</v>
      </c>
      <c r="M13" s="72">
        <f t="shared" si="0"/>
        <v>2.46</v>
      </c>
      <c r="N13" s="72">
        <f t="shared" si="0"/>
        <v>0</v>
      </c>
      <c r="O13" s="72">
        <f t="shared" si="0"/>
        <v>0</v>
      </c>
      <c r="P13" s="72">
        <f t="shared" si="0"/>
        <v>0</v>
      </c>
      <c r="Q13" s="72">
        <f t="shared" si="0"/>
        <v>0</v>
      </c>
      <c r="R13" s="72">
        <f t="shared" si="0"/>
        <v>0</v>
      </c>
      <c r="S13" s="122"/>
      <c r="T13" s="123"/>
      <c r="U13" s="120"/>
      <c r="V13" s="120"/>
      <c r="W13" s="120"/>
      <c r="X13" s="120"/>
      <c r="Y13" s="120"/>
      <c r="Z13" s="120"/>
      <c r="AA13" s="120"/>
      <c r="AB13" s="120"/>
      <c r="AC13" s="120"/>
      <c r="AD13" s="121"/>
    </row>
  </sheetData>
  <mergeCells count="23"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M8:M9"/>
    <mergeCell ref="N8:N9"/>
    <mergeCell ref="O8:Q8"/>
    <mergeCell ref="R8:R9"/>
    <mergeCell ref="S8:T8"/>
    <mergeCell ref="AC8:AC9"/>
    <mergeCell ref="AD8:AD9"/>
    <mergeCell ref="U10:AD10"/>
    <mergeCell ref="U12:AD12"/>
    <mergeCell ref="S13:AD13"/>
    <mergeCell ref="U8:U9"/>
  </mergeCells>
  <printOptions horizontalCentered="1" verticalCentered="1"/>
  <pageMargins left="0" right="0" top="0" bottom="0" header="0" footer="0"/>
  <pageSetup scale="50" orientation="landscape" r:id="rId1"/>
  <headerFooter>
    <oddHeader>&amp;R4.A.14 PAG. &amp;P DE &amp;N</oddHeader>
    <oddFooter>&amp;F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AD13"/>
  <sheetViews>
    <sheetView topLeftCell="D1" workbookViewId="0">
      <selection activeCell="G12" sqref="G12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0" hidden="1" customWidth="1"/>
    <col min="30" max="30" width="8.7109375" customWidth="1"/>
  </cols>
  <sheetData>
    <row r="2" spans="1:30" s="96" customFormat="1" ht="15.75" x14ac:dyDescent="0.25">
      <c r="A2" s="94" t="s">
        <v>387</v>
      </c>
      <c r="B2" s="94"/>
      <c r="C2" s="94"/>
      <c r="D2" s="94" t="s">
        <v>488</v>
      </c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5"/>
      <c r="AD2" s="95"/>
    </row>
    <row r="3" spans="1:30" s="96" customFormat="1" ht="15.75" x14ac:dyDescent="0.25">
      <c r="A3" s="94" t="s">
        <v>12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5"/>
      <c r="AD3" s="95"/>
    </row>
    <row r="4" spans="1:30" s="96" customFormat="1" ht="15.75" x14ac:dyDescent="0.25">
      <c r="A4" s="94" t="s">
        <v>211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5"/>
      <c r="AD4" s="95"/>
    </row>
    <row r="5" spans="1:30" s="96" customFormat="1" ht="15.75" x14ac:dyDescent="0.25">
      <c r="A5" s="94" t="s">
        <v>417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5"/>
      <c r="AD5" s="95"/>
    </row>
    <row r="6" spans="1:30" s="96" customFormat="1" ht="15.75" x14ac:dyDescent="0.25">
      <c r="A6" s="94" t="s">
        <v>270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5"/>
      <c r="AD6" s="95"/>
    </row>
    <row r="8" spans="1:30" x14ac:dyDescent="0.25">
      <c r="A8" s="114" t="s">
        <v>213</v>
      </c>
      <c r="B8" s="114" t="s">
        <v>214</v>
      </c>
      <c r="C8" s="114" t="s">
        <v>215</v>
      </c>
      <c r="D8" s="114" t="s">
        <v>216</v>
      </c>
      <c r="E8" s="114" t="s">
        <v>217</v>
      </c>
      <c r="F8" s="114" t="s">
        <v>218</v>
      </c>
      <c r="G8" s="114" t="s">
        <v>219</v>
      </c>
      <c r="H8" s="114" t="s">
        <v>220</v>
      </c>
      <c r="I8" s="114" t="s">
        <v>221</v>
      </c>
      <c r="J8" s="114" t="s">
        <v>222</v>
      </c>
      <c r="K8" s="114" t="s">
        <v>190</v>
      </c>
      <c r="L8" s="114" t="s">
        <v>16</v>
      </c>
      <c r="M8" s="114" t="s">
        <v>223</v>
      </c>
      <c r="N8" s="114" t="s">
        <v>13</v>
      </c>
      <c r="O8" s="124" t="s">
        <v>13</v>
      </c>
      <c r="P8" s="125"/>
      <c r="Q8" s="126"/>
      <c r="R8" s="114" t="s">
        <v>226</v>
      </c>
      <c r="S8" s="127" t="s">
        <v>227</v>
      </c>
      <c r="T8" s="128"/>
      <c r="U8" s="114" t="s">
        <v>230</v>
      </c>
      <c r="V8" s="76" t="s">
        <v>231</v>
      </c>
      <c r="W8" s="76"/>
      <c r="X8" s="76"/>
      <c r="Y8" s="76"/>
      <c r="Z8" s="76"/>
      <c r="AA8" s="76"/>
      <c r="AB8" s="76"/>
      <c r="AC8" s="114" t="s">
        <v>239</v>
      </c>
      <c r="AD8" s="114" t="s">
        <v>240</v>
      </c>
    </row>
    <row r="9" spans="1:30" ht="18" x14ac:dyDescent="0.25">
      <c r="A9" s="115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77" t="s">
        <v>14</v>
      </c>
      <c r="P9" s="77" t="s">
        <v>224</v>
      </c>
      <c r="Q9" s="77" t="s">
        <v>225</v>
      </c>
      <c r="R9" s="115"/>
      <c r="S9" s="77" t="s">
        <v>228</v>
      </c>
      <c r="T9" s="77" t="s">
        <v>229</v>
      </c>
      <c r="U9" s="115"/>
      <c r="V9" s="77" t="s">
        <v>232</v>
      </c>
      <c r="W9" s="77" t="s">
        <v>233</v>
      </c>
      <c r="X9" s="77" t="s">
        <v>234</v>
      </c>
      <c r="Y9" s="77" t="s">
        <v>235</v>
      </c>
      <c r="Z9" s="77" t="s">
        <v>236</v>
      </c>
      <c r="AA9" s="77" t="s">
        <v>237</v>
      </c>
      <c r="AB9" s="77" t="s">
        <v>238</v>
      </c>
      <c r="AC9" s="115"/>
      <c r="AD9" s="115"/>
    </row>
    <row r="10" spans="1:30" x14ac:dyDescent="0.25">
      <c r="A10" s="59"/>
      <c r="B10" s="59"/>
      <c r="C10" s="59"/>
      <c r="D10" s="60"/>
      <c r="E10" s="61" t="s">
        <v>418</v>
      </c>
      <c r="F10" s="59"/>
      <c r="G10" s="59"/>
      <c r="H10" s="59"/>
      <c r="I10" s="59"/>
      <c r="J10" s="59"/>
      <c r="K10" s="59"/>
      <c r="L10" s="62"/>
      <c r="M10" s="62"/>
      <c r="N10" s="62"/>
      <c r="O10" s="62"/>
      <c r="P10" s="62"/>
      <c r="Q10" s="62"/>
      <c r="R10" s="62"/>
      <c r="S10" s="59"/>
      <c r="T10" s="59"/>
      <c r="U10" s="116"/>
      <c r="V10" s="117"/>
      <c r="W10" s="117"/>
      <c r="X10" s="117"/>
      <c r="Y10" s="117"/>
      <c r="Z10" s="117"/>
      <c r="AA10" s="117"/>
      <c r="AB10" s="117"/>
      <c r="AC10" s="117"/>
      <c r="AD10" s="118"/>
    </row>
    <row r="11" spans="1:30" ht="54" x14ac:dyDescent="0.25">
      <c r="A11" s="63">
        <v>1</v>
      </c>
      <c r="B11" s="63" t="s">
        <v>419</v>
      </c>
      <c r="C11" s="64" t="s">
        <v>418</v>
      </c>
      <c r="D11" s="63" t="s">
        <v>420</v>
      </c>
      <c r="E11" s="65" t="s">
        <v>421</v>
      </c>
      <c r="F11" s="63" t="s">
        <v>17</v>
      </c>
      <c r="G11" s="64" t="s">
        <v>18</v>
      </c>
      <c r="H11" s="65" t="s">
        <v>422</v>
      </c>
      <c r="I11" s="66" t="s">
        <v>271</v>
      </c>
      <c r="J11" s="67" t="s">
        <v>261</v>
      </c>
      <c r="K11" s="66" t="s">
        <v>260</v>
      </c>
      <c r="L11" s="68">
        <v>0</v>
      </c>
      <c r="M11" s="68">
        <v>150000</v>
      </c>
      <c r="N11" s="68">
        <v>150000</v>
      </c>
      <c r="O11" s="68">
        <v>0</v>
      </c>
      <c r="P11" s="68">
        <v>150000</v>
      </c>
      <c r="Q11" s="68">
        <v>150000</v>
      </c>
      <c r="R11" s="68">
        <v>150000</v>
      </c>
      <c r="S11" s="69">
        <f>Q11/M11</f>
        <v>1</v>
      </c>
      <c r="T11" s="69">
        <v>0</v>
      </c>
      <c r="U11" s="63" t="s">
        <v>243</v>
      </c>
      <c r="V11" s="63" t="s">
        <v>63</v>
      </c>
      <c r="W11" s="63" t="s">
        <v>22</v>
      </c>
      <c r="X11" s="63" t="s">
        <v>193</v>
      </c>
      <c r="Y11" s="63" t="s">
        <v>61</v>
      </c>
      <c r="Z11" s="65" t="s">
        <v>22</v>
      </c>
      <c r="AA11" s="65" t="s">
        <v>193</v>
      </c>
      <c r="AB11" s="65"/>
      <c r="AC11" s="65" t="s">
        <v>402</v>
      </c>
      <c r="AD11" s="65"/>
    </row>
    <row r="12" spans="1:30" ht="27" x14ac:dyDescent="0.25">
      <c r="A12" s="60">
        <v>1</v>
      </c>
      <c r="B12" s="59"/>
      <c r="C12" s="75"/>
      <c r="D12" s="60"/>
      <c r="E12" s="61" t="s">
        <v>423</v>
      </c>
      <c r="F12" s="59"/>
      <c r="G12" s="59"/>
      <c r="H12" s="59"/>
      <c r="I12" s="59"/>
      <c r="J12" s="59"/>
      <c r="K12" s="59"/>
      <c r="L12" s="72">
        <f t="shared" ref="L12:R13" si="0">+L11</f>
        <v>0</v>
      </c>
      <c r="M12" s="72">
        <f t="shared" si="0"/>
        <v>150000</v>
      </c>
      <c r="N12" s="72">
        <f t="shared" si="0"/>
        <v>150000</v>
      </c>
      <c r="O12" s="72">
        <f t="shared" si="0"/>
        <v>0</v>
      </c>
      <c r="P12" s="72">
        <f t="shared" si="0"/>
        <v>150000</v>
      </c>
      <c r="Q12" s="72">
        <f t="shared" si="0"/>
        <v>150000</v>
      </c>
      <c r="R12" s="72">
        <f t="shared" si="0"/>
        <v>150000</v>
      </c>
      <c r="S12" s="73">
        <f>Q12/M12</f>
        <v>1</v>
      </c>
      <c r="T12" s="73">
        <f>(+T11)/A12</f>
        <v>0</v>
      </c>
      <c r="U12" s="119" t="s">
        <v>247</v>
      </c>
      <c r="V12" s="120"/>
      <c r="W12" s="120"/>
      <c r="X12" s="120"/>
      <c r="Y12" s="120"/>
      <c r="Z12" s="120"/>
      <c r="AA12" s="120"/>
      <c r="AB12" s="120"/>
      <c r="AC12" s="120"/>
      <c r="AD12" s="121"/>
    </row>
    <row r="13" spans="1:30" ht="18" x14ac:dyDescent="0.25">
      <c r="A13" s="60">
        <f>+A12</f>
        <v>1</v>
      </c>
      <c r="B13" s="59"/>
      <c r="C13" s="59"/>
      <c r="D13" s="60"/>
      <c r="E13" s="61" t="s">
        <v>248</v>
      </c>
      <c r="F13" s="59"/>
      <c r="G13" s="59"/>
      <c r="H13" s="59"/>
      <c r="I13" s="59"/>
      <c r="J13" s="71"/>
      <c r="K13" s="71"/>
      <c r="L13" s="72">
        <f t="shared" si="0"/>
        <v>0</v>
      </c>
      <c r="M13" s="72">
        <f t="shared" si="0"/>
        <v>150000</v>
      </c>
      <c r="N13" s="72">
        <f t="shared" si="0"/>
        <v>150000</v>
      </c>
      <c r="O13" s="72">
        <f t="shared" si="0"/>
        <v>0</v>
      </c>
      <c r="P13" s="72">
        <f t="shared" si="0"/>
        <v>150000</v>
      </c>
      <c r="Q13" s="72">
        <f t="shared" si="0"/>
        <v>150000</v>
      </c>
      <c r="R13" s="72">
        <f t="shared" si="0"/>
        <v>150000</v>
      </c>
      <c r="S13" s="122"/>
      <c r="T13" s="123"/>
      <c r="U13" s="120"/>
      <c r="V13" s="120"/>
      <c r="W13" s="120"/>
      <c r="X13" s="120"/>
      <c r="Y13" s="120"/>
      <c r="Z13" s="120"/>
      <c r="AA13" s="120"/>
      <c r="AB13" s="120"/>
      <c r="AC13" s="120"/>
      <c r="AD13" s="121"/>
    </row>
  </sheetData>
  <mergeCells count="23"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M8:M9"/>
    <mergeCell ref="N8:N9"/>
    <mergeCell ref="O8:Q8"/>
    <mergeCell ref="R8:R9"/>
    <mergeCell ref="S8:T8"/>
    <mergeCell ref="AC8:AC9"/>
    <mergeCell ref="AD8:AD9"/>
    <mergeCell ref="U10:AD10"/>
    <mergeCell ref="U12:AD12"/>
    <mergeCell ref="S13:AD13"/>
    <mergeCell ref="U8:U9"/>
  </mergeCells>
  <printOptions horizontalCentered="1" verticalCentered="1"/>
  <pageMargins left="0" right="0" top="0" bottom="0" header="0" footer="0"/>
  <pageSetup scale="50" orientation="landscape" r:id="rId1"/>
  <headerFooter>
    <oddHeader>&amp;R4.A.15 PAG. &amp;P DE &amp;N</oddHeader>
    <oddFooter>&amp;F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AD13"/>
  <sheetViews>
    <sheetView workbookViewId="0">
      <selection activeCell="E11" sqref="E11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0" hidden="1" customWidth="1"/>
    <col min="30" max="30" width="8.7109375" customWidth="1"/>
  </cols>
  <sheetData>
    <row r="2" spans="1:30" s="96" customFormat="1" ht="15.75" x14ac:dyDescent="0.25">
      <c r="A2" s="130" t="s">
        <v>488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130"/>
      <c r="AC2" s="95"/>
      <c r="AD2" s="95"/>
    </row>
    <row r="3" spans="1:30" s="96" customFormat="1" ht="15.75" x14ac:dyDescent="0.25">
      <c r="A3" s="94" t="s">
        <v>12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5"/>
      <c r="AD3" s="95"/>
    </row>
    <row r="4" spans="1:30" s="96" customFormat="1" ht="15.75" x14ac:dyDescent="0.25">
      <c r="A4" s="94" t="s">
        <v>211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5"/>
      <c r="AD4" s="95"/>
    </row>
    <row r="5" spans="1:30" s="96" customFormat="1" ht="15.75" x14ac:dyDescent="0.25">
      <c r="A5" s="94" t="s">
        <v>417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5"/>
      <c r="AD5" s="95"/>
    </row>
    <row r="6" spans="1:30" s="96" customFormat="1" ht="15.75" x14ac:dyDescent="0.25">
      <c r="A6" s="94" t="s">
        <v>250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5"/>
      <c r="AD6" s="95"/>
    </row>
    <row r="8" spans="1:30" x14ac:dyDescent="0.25">
      <c r="A8" s="114" t="s">
        <v>213</v>
      </c>
      <c r="B8" s="114" t="s">
        <v>214</v>
      </c>
      <c r="C8" s="114" t="s">
        <v>215</v>
      </c>
      <c r="D8" s="114" t="s">
        <v>216</v>
      </c>
      <c r="E8" s="114" t="s">
        <v>217</v>
      </c>
      <c r="F8" s="114" t="s">
        <v>218</v>
      </c>
      <c r="G8" s="114" t="s">
        <v>219</v>
      </c>
      <c r="H8" s="114" t="s">
        <v>220</v>
      </c>
      <c r="I8" s="114" t="s">
        <v>221</v>
      </c>
      <c r="J8" s="114" t="s">
        <v>222</v>
      </c>
      <c r="K8" s="114" t="s">
        <v>190</v>
      </c>
      <c r="L8" s="114" t="s">
        <v>16</v>
      </c>
      <c r="M8" s="114" t="s">
        <v>223</v>
      </c>
      <c r="N8" s="114" t="s">
        <v>13</v>
      </c>
      <c r="O8" s="124" t="s">
        <v>13</v>
      </c>
      <c r="P8" s="125"/>
      <c r="Q8" s="126"/>
      <c r="R8" s="114" t="s">
        <v>226</v>
      </c>
      <c r="S8" s="127" t="s">
        <v>227</v>
      </c>
      <c r="T8" s="128"/>
      <c r="U8" s="114" t="s">
        <v>230</v>
      </c>
      <c r="V8" s="76" t="s">
        <v>231</v>
      </c>
      <c r="W8" s="76"/>
      <c r="X8" s="76"/>
      <c r="Y8" s="76"/>
      <c r="Z8" s="76"/>
      <c r="AA8" s="76"/>
      <c r="AB8" s="76"/>
      <c r="AC8" s="114" t="s">
        <v>239</v>
      </c>
      <c r="AD8" s="114" t="s">
        <v>240</v>
      </c>
    </row>
    <row r="9" spans="1:30" ht="18" x14ac:dyDescent="0.25">
      <c r="A9" s="115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77" t="s">
        <v>14</v>
      </c>
      <c r="P9" s="77" t="s">
        <v>224</v>
      </c>
      <c r="Q9" s="77" t="s">
        <v>225</v>
      </c>
      <c r="R9" s="115"/>
      <c r="S9" s="77" t="s">
        <v>228</v>
      </c>
      <c r="T9" s="77" t="s">
        <v>229</v>
      </c>
      <c r="U9" s="115"/>
      <c r="V9" s="77" t="s">
        <v>232</v>
      </c>
      <c r="W9" s="77" t="s">
        <v>233</v>
      </c>
      <c r="X9" s="77" t="s">
        <v>234</v>
      </c>
      <c r="Y9" s="77" t="s">
        <v>235</v>
      </c>
      <c r="Z9" s="77" t="s">
        <v>236</v>
      </c>
      <c r="AA9" s="77" t="s">
        <v>237</v>
      </c>
      <c r="AB9" s="77" t="s">
        <v>238</v>
      </c>
      <c r="AC9" s="115"/>
      <c r="AD9" s="115"/>
    </row>
    <row r="10" spans="1:30" ht="18" x14ac:dyDescent="0.25">
      <c r="A10" s="59"/>
      <c r="B10" s="59"/>
      <c r="C10" s="59"/>
      <c r="D10" s="60"/>
      <c r="E10" s="61" t="s">
        <v>257</v>
      </c>
      <c r="F10" s="59"/>
      <c r="G10" s="59"/>
      <c r="H10" s="59"/>
      <c r="I10" s="59"/>
      <c r="J10" s="59"/>
      <c r="K10" s="59"/>
      <c r="L10" s="62"/>
      <c r="M10" s="62"/>
      <c r="N10" s="62"/>
      <c r="O10" s="62"/>
      <c r="P10" s="62"/>
      <c r="Q10" s="62"/>
      <c r="R10" s="62"/>
      <c r="S10" s="59"/>
      <c r="T10" s="59"/>
      <c r="U10" s="116"/>
      <c r="V10" s="117"/>
      <c r="W10" s="117"/>
      <c r="X10" s="117"/>
      <c r="Y10" s="117"/>
      <c r="Z10" s="117"/>
      <c r="AA10" s="117"/>
      <c r="AB10" s="117"/>
      <c r="AC10" s="117"/>
      <c r="AD10" s="118"/>
    </row>
    <row r="11" spans="1:30" ht="54" x14ac:dyDescent="0.25">
      <c r="A11" s="63">
        <v>1</v>
      </c>
      <c r="B11" s="63" t="s">
        <v>258</v>
      </c>
      <c r="C11" s="64" t="s">
        <v>257</v>
      </c>
      <c r="D11" s="63" t="s">
        <v>424</v>
      </c>
      <c r="E11" s="65" t="s">
        <v>425</v>
      </c>
      <c r="F11" s="63" t="s">
        <v>17</v>
      </c>
      <c r="G11" s="64" t="s">
        <v>18</v>
      </c>
      <c r="H11" s="65" t="s">
        <v>422</v>
      </c>
      <c r="I11" s="66" t="s">
        <v>252</v>
      </c>
      <c r="J11" s="67" t="s">
        <v>261</v>
      </c>
      <c r="K11" s="66" t="s">
        <v>260</v>
      </c>
      <c r="L11" s="68">
        <v>0</v>
      </c>
      <c r="M11" s="68">
        <v>45357</v>
      </c>
      <c r="N11" s="68">
        <v>0</v>
      </c>
      <c r="O11" s="68">
        <v>0</v>
      </c>
      <c r="P11" s="68">
        <v>0</v>
      </c>
      <c r="Q11" s="68">
        <v>0</v>
      </c>
      <c r="R11" s="68">
        <v>0</v>
      </c>
      <c r="S11" s="69">
        <f>Q11/M11</f>
        <v>0</v>
      </c>
      <c r="T11" s="69">
        <v>0</v>
      </c>
      <c r="U11" s="63" t="s">
        <v>243</v>
      </c>
      <c r="V11" s="63" t="s">
        <v>57</v>
      </c>
      <c r="W11" s="63" t="s">
        <v>22</v>
      </c>
      <c r="X11" s="63" t="s">
        <v>193</v>
      </c>
      <c r="Y11" s="63" t="s">
        <v>26</v>
      </c>
      <c r="Z11" s="65" t="s">
        <v>22</v>
      </c>
      <c r="AA11" s="65" t="s">
        <v>193</v>
      </c>
      <c r="AB11" s="65"/>
      <c r="AC11" s="65" t="s">
        <v>410</v>
      </c>
      <c r="AD11" s="65"/>
    </row>
    <row r="12" spans="1:30" ht="36" x14ac:dyDescent="0.25">
      <c r="A12" s="60">
        <v>1</v>
      </c>
      <c r="B12" s="59"/>
      <c r="C12" s="75"/>
      <c r="D12" s="60"/>
      <c r="E12" s="61" t="s">
        <v>263</v>
      </c>
      <c r="F12" s="59"/>
      <c r="G12" s="59"/>
      <c r="H12" s="59"/>
      <c r="I12" s="59"/>
      <c r="J12" s="59"/>
      <c r="K12" s="59"/>
      <c r="L12" s="72">
        <f t="shared" ref="L12:R13" si="0">+L11</f>
        <v>0</v>
      </c>
      <c r="M12" s="72">
        <f t="shared" si="0"/>
        <v>45357</v>
      </c>
      <c r="N12" s="72">
        <f t="shared" si="0"/>
        <v>0</v>
      </c>
      <c r="O12" s="72">
        <f t="shared" si="0"/>
        <v>0</v>
      </c>
      <c r="P12" s="72">
        <f t="shared" si="0"/>
        <v>0</v>
      </c>
      <c r="Q12" s="72">
        <f t="shared" si="0"/>
        <v>0</v>
      </c>
      <c r="R12" s="72">
        <f t="shared" si="0"/>
        <v>0</v>
      </c>
      <c r="S12" s="73">
        <f>Q12/M12</f>
        <v>0</v>
      </c>
      <c r="T12" s="73">
        <f>(+T11)/A12</f>
        <v>0</v>
      </c>
      <c r="U12" s="119" t="s">
        <v>247</v>
      </c>
      <c r="V12" s="120"/>
      <c r="W12" s="120"/>
      <c r="X12" s="120"/>
      <c r="Y12" s="120"/>
      <c r="Z12" s="120"/>
      <c r="AA12" s="120"/>
      <c r="AB12" s="120"/>
      <c r="AC12" s="120"/>
      <c r="AD12" s="121"/>
    </row>
    <row r="13" spans="1:30" ht="18" x14ac:dyDescent="0.25">
      <c r="A13" s="60">
        <f>+A12</f>
        <v>1</v>
      </c>
      <c r="B13" s="59"/>
      <c r="C13" s="59"/>
      <c r="D13" s="60"/>
      <c r="E13" s="61" t="s">
        <v>248</v>
      </c>
      <c r="F13" s="59"/>
      <c r="G13" s="59"/>
      <c r="H13" s="59"/>
      <c r="I13" s="59"/>
      <c r="J13" s="71"/>
      <c r="K13" s="71"/>
      <c r="L13" s="72">
        <f t="shared" si="0"/>
        <v>0</v>
      </c>
      <c r="M13" s="72">
        <f t="shared" si="0"/>
        <v>45357</v>
      </c>
      <c r="N13" s="72">
        <f t="shared" si="0"/>
        <v>0</v>
      </c>
      <c r="O13" s="72">
        <f t="shared" si="0"/>
        <v>0</v>
      </c>
      <c r="P13" s="72">
        <f t="shared" si="0"/>
        <v>0</v>
      </c>
      <c r="Q13" s="72">
        <f t="shared" si="0"/>
        <v>0</v>
      </c>
      <c r="R13" s="72">
        <f t="shared" si="0"/>
        <v>0</v>
      </c>
      <c r="S13" s="122"/>
      <c r="T13" s="123"/>
      <c r="U13" s="120"/>
      <c r="V13" s="120"/>
      <c r="W13" s="120"/>
      <c r="X13" s="120"/>
      <c r="Y13" s="120"/>
      <c r="Z13" s="120"/>
      <c r="AA13" s="120"/>
      <c r="AB13" s="120"/>
      <c r="AC13" s="120"/>
      <c r="AD13" s="121"/>
    </row>
  </sheetData>
  <mergeCells count="24">
    <mergeCell ref="A2:AB2"/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M8:M9"/>
    <mergeCell ref="N8:N9"/>
    <mergeCell ref="O8:Q8"/>
    <mergeCell ref="U12:AD12"/>
    <mergeCell ref="S13:AD13"/>
    <mergeCell ref="U8:U9"/>
    <mergeCell ref="R8:R9"/>
    <mergeCell ref="S8:T8"/>
    <mergeCell ref="AC8:AC9"/>
    <mergeCell ref="AD8:AD9"/>
    <mergeCell ref="U10:AD10"/>
  </mergeCells>
  <printOptions horizontalCentered="1" verticalCentered="1"/>
  <pageMargins left="0" right="0" top="0" bottom="0" header="0" footer="0"/>
  <pageSetup scale="50" orientation="landscape" r:id="rId1"/>
  <headerFooter>
    <oddHeader>&amp;R4.A.16 PAG. &amp;P DE &amp;N</oddHeader>
    <oddFooter>&amp;F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AD13"/>
  <sheetViews>
    <sheetView workbookViewId="0">
      <selection activeCell="E11" sqref="E11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0" hidden="1" customWidth="1"/>
    <col min="30" max="30" width="8.7109375" customWidth="1"/>
  </cols>
  <sheetData>
    <row r="2" spans="1:30" s="96" customFormat="1" ht="15.75" x14ac:dyDescent="0.25">
      <c r="A2" s="94" t="s">
        <v>488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5"/>
      <c r="AD2" s="95"/>
    </row>
    <row r="3" spans="1:30" s="96" customFormat="1" ht="15.75" x14ac:dyDescent="0.25">
      <c r="A3" s="94" t="s">
        <v>12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5"/>
      <c r="AD3" s="95"/>
    </row>
    <row r="4" spans="1:30" s="96" customFormat="1" ht="15.75" x14ac:dyDescent="0.25">
      <c r="A4" s="94" t="s">
        <v>211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5"/>
      <c r="AD4" s="95"/>
    </row>
    <row r="5" spans="1:30" s="96" customFormat="1" ht="15.75" x14ac:dyDescent="0.25">
      <c r="A5" s="94" t="s">
        <v>426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5"/>
      <c r="AD5" s="95"/>
    </row>
    <row r="6" spans="1:30" s="96" customFormat="1" ht="15.75" x14ac:dyDescent="0.25">
      <c r="A6" s="94" t="s">
        <v>250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5"/>
      <c r="AD6" s="95"/>
    </row>
    <row r="8" spans="1:30" x14ac:dyDescent="0.25">
      <c r="A8" s="114" t="s">
        <v>213</v>
      </c>
      <c r="B8" s="114" t="s">
        <v>214</v>
      </c>
      <c r="C8" s="114" t="s">
        <v>215</v>
      </c>
      <c r="D8" s="114" t="s">
        <v>216</v>
      </c>
      <c r="E8" s="114" t="s">
        <v>217</v>
      </c>
      <c r="F8" s="114" t="s">
        <v>218</v>
      </c>
      <c r="G8" s="114" t="s">
        <v>219</v>
      </c>
      <c r="H8" s="114" t="s">
        <v>220</v>
      </c>
      <c r="I8" s="114" t="s">
        <v>221</v>
      </c>
      <c r="J8" s="114" t="s">
        <v>222</v>
      </c>
      <c r="K8" s="114" t="s">
        <v>190</v>
      </c>
      <c r="L8" s="114" t="s">
        <v>16</v>
      </c>
      <c r="M8" s="114" t="s">
        <v>223</v>
      </c>
      <c r="N8" s="114" t="s">
        <v>13</v>
      </c>
      <c r="O8" s="124" t="s">
        <v>13</v>
      </c>
      <c r="P8" s="125"/>
      <c r="Q8" s="126"/>
      <c r="R8" s="114" t="s">
        <v>226</v>
      </c>
      <c r="S8" s="127" t="s">
        <v>227</v>
      </c>
      <c r="T8" s="128"/>
      <c r="U8" s="114" t="s">
        <v>230</v>
      </c>
      <c r="V8" s="76" t="s">
        <v>231</v>
      </c>
      <c r="W8" s="76"/>
      <c r="X8" s="76"/>
      <c r="Y8" s="76"/>
      <c r="Z8" s="76"/>
      <c r="AA8" s="76"/>
      <c r="AB8" s="76"/>
      <c r="AC8" s="114" t="s">
        <v>239</v>
      </c>
      <c r="AD8" s="114" t="s">
        <v>240</v>
      </c>
    </row>
    <row r="9" spans="1:30" ht="18" x14ac:dyDescent="0.25">
      <c r="A9" s="115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77" t="s">
        <v>14</v>
      </c>
      <c r="P9" s="77" t="s">
        <v>224</v>
      </c>
      <c r="Q9" s="77" t="s">
        <v>225</v>
      </c>
      <c r="R9" s="115"/>
      <c r="S9" s="77" t="s">
        <v>228</v>
      </c>
      <c r="T9" s="77" t="s">
        <v>229</v>
      </c>
      <c r="U9" s="115"/>
      <c r="V9" s="77" t="s">
        <v>232</v>
      </c>
      <c r="W9" s="77" t="s">
        <v>233</v>
      </c>
      <c r="X9" s="77" t="s">
        <v>234</v>
      </c>
      <c r="Y9" s="77" t="s">
        <v>235</v>
      </c>
      <c r="Z9" s="77" t="s">
        <v>236</v>
      </c>
      <c r="AA9" s="77" t="s">
        <v>237</v>
      </c>
      <c r="AB9" s="77" t="s">
        <v>238</v>
      </c>
      <c r="AC9" s="115"/>
      <c r="AD9" s="115"/>
    </row>
    <row r="10" spans="1:30" ht="18" x14ac:dyDescent="0.25">
      <c r="A10" s="59"/>
      <c r="B10" s="59"/>
      <c r="C10" s="59"/>
      <c r="D10" s="60"/>
      <c r="E10" s="61" t="s">
        <v>257</v>
      </c>
      <c r="F10" s="59"/>
      <c r="G10" s="59"/>
      <c r="H10" s="59"/>
      <c r="I10" s="59"/>
      <c r="J10" s="59"/>
      <c r="K10" s="59"/>
      <c r="L10" s="62"/>
      <c r="M10" s="62"/>
      <c r="N10" s="62"/>
      <c r="O10" s="62"/>
      <c r="P10" s="62"/>
      <c r="Q10" s="62"/>
      <c r="R10" s="62"/>
      <c r="S10" s="59"/>
      <c r="T10" s="59"/>
      <c r="U10" s="116"/>
      <c r="V10" s="117"/>
      <c r="W10" s="117"/>
      <c r="X10" s="117"/>
      <c r="Y10" s="117"/>
      <c r="Z10" s="117"/>
      <c r="AA10" s="117"/>
      <c r="AB10" s="117"/>
      <c r="AC10" s="117"/>
      <c r="AD10" s="118"/>
    </row>
    <row r="11" spans="1:30" ht="81" x14ac:dyDescent="0.25">
      <c r="A11" s="63">
        <v>1</v>
      </c>
      <c r="B11" s="63" t="s">
        <v>258</v>
      </c>
      <c r="C11" s="64" t="s">
        <v>257</v>
      </c>
      <c r="D11" s="63" t="s">
        <v>427</v>
      </c>
      <c r="E11" s="65" t="s">
        <v>428</v>
      </c>
      <c r="F11" s="63" t="s">
        <v>17</v>
      </c>
      <c r="G11" s="64" t="s">
        <v>18</v>
      </c>
      <c r="H11" s="65" t="s">
        <v>429</v>
      </c>
      <c r="I11" s="66" t="s">
        <v>252</v>
      </c>
      <c r="J11" s="67" t="s">
        <v>261</v>
      </c>
      <c r="K11" s="66" t="s">
        <v>260</v>
      </c>
      <c r="L11" s="68">
        <v>0</v>
      </c>
      <c r="M11" s="68">
        <v>48.83</v>
      </c>
      <c r="N11" s="68">
        <v>0</v>
      </c>
      <c r="O11" s="68">
        <v>0</v>
      </c>
      <c r="P11" s="68">
        <v>0</v>
      </c>
      <c r="Q11" s="68">
        <v>0</v>
      </c>
      <c r="R11" s="68">
        <v>0</v>
      </c>
      <c r="S11" s="69">
        <f>Q11/M11</f>
        <v>0</v>
      </c>
      <c r="T11" s="69">
        <v>0</v>
      </c>
      <c r="U11" s="63" t="s">
        <v>243</v>
      </c>
      <c r="V11" s="63" t="s">
        <v>63</v>
      </c>
      <c r="W11" s="63" t="s">
        <v>22</v>
      </c>
      <c r="X11" s="63" t="s">
        <v>193</v>
      </c>
      <c r="Y11" s="63" t="s">
        <v>26</v>
      </c>
      <c r="Z11" s="65" t="s">
        <v>22</v>
      </c>
      <c r="AA11" s="65" t="s">
        <v>193</v>
      </c>
      <c r="AB11" s="65"/>
      <c r="AC11" s="65" t="s">
        <v>430</v>
      </c>
      <c r="AD11" s="65"/>
    </row>
    <row r="12" spans="1:30" ht="36" x14ac:dyDescent="0.25">
      <c r="A12" s="60">
        <v>1</v>
      </c>
      <c r="B12" s="59"/>
      <c r="C12" s="75"/>
      <c r="D12" s="60"/>
      <c r="E12" s="61" t="s">
        <v>263</v>
      </c>
      <c r="F12" s="59"/>
      <c r="G12" s="59"/>
      <c r="H12" s="59"/>
      <c r="I12" s="59"/>
      <c r="J12" s="59"/>
      <c r="K12" s="59"/>
      <c r="L12" s="72">
        <f t="shared" ref="L12:R13" si="0">+L11</f>
        <v>0</v>
      </c>
      <c r="M12" s="72">
        <f t="shared" si="0"/>
        <v>48.83</v>
      </c>
      <c r="N12" s="72">
        <f t="shared" si="0"/>
        <v>0</v>
      </c>
      <c r="O12" s="72">
        <f t="shared" si="0"/>
        <v>0</v>
      </c>
      <c r="P12" s="72">
        <f t="shared" si="0"/>
        <v>0</v>
      </c>
      <c r="Q12" s="72">
        <f t="shared" si="0"/>
        <v>0</v>
      </c>
      <c r="R12" s="72">
        <f t="shared" si="0"/>
        <v>0</v>
      </c>
      <c r="S12" s="73">
        <f>Q12/M12</f>
        <v>0</v>
      </c>
      <c r="T12" s="73">
        <f>(+T11)/A12</f>
        <v>0</v>
      </c>
      <c r="U12" s="119" t="s">
        <v>247</v>
      </c>
      <c r="V12" s="120"/>
      <c r="W12" s="120"/>
      <c r="X12" s="120"/>
      <c r="Y12" s="120"/>
      <c r="Z12" s="120"/>
      <c r="AA12" s="120"/>
      <c r="AB12" s="120"/>
      <c r="AC12" s="120"/>
      <c r="AD12" s="121"/>
    </row>
    <row r="13" spans="1:30" ht="18" x14ac:dyDescent="0.25">
      <c r="A13" s="60">
        <f>+A12</f>
        <v>1</v>
      </c>
      <c r="B13" s="59"/>
      <c r="C13" s="59"/>
      <c r="D13" s="60"/>
      <c r="E13" s="61" t="s">
        <v>248</v>
      </c>
      <c r="F13" s="59"/>
      <c r="G13" s="59"/>
      <c r="H13" s="59"/>
      <c r="I13" s="59"/>
      <c r="J13" s="71"/>
      <c r="K13" s="71"/>
      <c r="L13" s="72">
        <f t="shared" si="0"/>
        <v>0</v>
      </c>
      <c r="M13" s="72">
        <f t="shared" si="0"/>
        <v>48.83</v>
      </c>
      <c r="N13" s="72">
        <f t="shared" si="0"/>
        <v>0</v>
      </c>
      <c r="O13" s="72">
        <f t="shared" si="0"/>
        <v>0</v>
      </c>
      <c r="P13" s="72">
        <f t="shared" si="0"/>
        <v>0</v>
      </c>
      <c r="Q13" s="72">
        <f t="shared" si="0"/>
        <v>0</v>
      </c>
      <c r="R13" s="72">
        <f t="shared" si="0"/>
        <v>0</v>
      </c>
      <c r="S13" s="122"/>
      <c r="T13" s="123"/>
      <c r="U13" s="120"/>
      <c r="V13" s="120"/>
      <c r="W13" s="120"/>
      <c r="X13" s="120"/>
      <c r="Y13" s="120"/>
      <c r="Z13" s="120"/>
      <c r="AA13" s="120"/>
      <c r="AB13" s="120"/>
      <c r="AC13" s="120"/>
      <c r="AD13" s="121"/>
    </row>
  </sheetData>
  <mergeCells count="23"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M8:M9"/>
    <mergeCell ref="N8:N9"/>
    <mergeCell ref="O8:Q8"/>
    <mergeCell ref="R8:R9"/>
    <mergeCell ref="S8:T8"/>
    <mergeCell ref="AC8:AC9"/>
    <mergeCell ref="AD8:AD9"/>
    <mergeCell ref="U10:AD10"/>
    <mergeCell ref="U12:AD12"/>
    <mergeCell ref="S13:AD13"/>
    <mergeCell ref="U8:U9"/>
  </mergeCells>
  <printOptions horizontalCentered="1" verticalCentered="1"/>
  <pageMargins left="0" right="0" top="0" bottom="0" header="0" footer="0"/>
  <pageSetup scale="50" orientation="landscape" r:id="rId1"/>
  <headerFooter>
    <oddHeader>&amp;R4.A.17 PAG. &amp;P DE &amp;N</oddHeader>
    <oddFooter>&amp;F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AD13"/>
  <sheetViews>
    <sheetView workbookViewId="0">
      <selection activeCell="D8" sqref="D8:D9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0" hidden="1" customWidth="1"/>
    <col min="30" max="30" width="8.7109375" customWidth="1"/>
  </cols>
  <sheetData>
    <row r="2" spans="1:30" s="96" customFormat="1" ht="15.75" x14ac:dyDescent="0.25">
      <c r="A2" s="94"/>
      <c r="B2" s="94" t="s">
        <v>488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5"/>
      <c r="AD2" s="95"/>
    </row>
    <row r="3" spans="1:30" s="96" customFormat="1" ht="15.75" x14ac:dyDescent="0.25">
      <c r="A3" s="94" t="s">
        <v>12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5"/>
      <c r="AD3" s="95"/>
    </row>
    <row r="4" spans="1:30" s="96" customFormat="1" ht="15.75" x14ac:dyDescent="0.25">
      <c r="A4" s="94" t="s">
        <v>211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5"/>
      <c r="AD4" s="95"/>
    </row>
    <row r="5" spans="1:30" s="96" customFormat="1" ht="15.75" x14ac:dyDescent="0.25">
      <c r="A5" s="94" t="s">
        <v>431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5"/>
      <c r="AD5" s="95"/>
    </row>
    <row r="6" spans="1:30" s="96" customFormat="1" ht="15.75" x14ac:dyDescent="0.25">
      <c r="A6" s="94" t="s">
        <v>250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5"/>
      <c r="AD6" s="95"/>
    </row>
    <row r="8" spans="1:30" x14ac:dyDescent="0.25">
      <c r="A8" s="114" t="s">
        <v>213</v>
      </c>
      <c r="B8" s="114" t="s">
        <v>214</v>
      </c>
      <c r="C8" s="114" t="s">
        <v>215</v>
      </c>
      <c r="D8" s="114" t="s">
        <v>216</v>
      </c>
      <c r="E8" s="114" t="s">
        <v>217</v>
      </c>
      <c r="F8" s="114" t="s">
        <v>218</v>
      </c>
      <c r="G8" s="114" t="s">
        <v>219</v>
      </c>
      <c r="H8" s="114" t="s">
        <v>220</v>
      </c>
      <c r="I8" s="114" t="s">
        <v>221</v>
      </c>
      <c r="J8" s="114" t="s">
        <v>222</v>
      </c>
      <c r="K8" s="114" t="s">
        <v>190</v>
      </c>
      <c r="L8" s="114" t="s">
        <v>16</v>
      </c>
      <c r="M8" s="114" t="s">
        <v>223</v>
      </c>
      <c r="N8" s="114" t="s">
        <v>13</v>
      </c>
      <c r="O8" s="124" t="s">
        <v>13</v>
      </c>
      <c r="P8" s="125"/>
      <c r="Q8" s="126"/>
      <c r="R8" s="114" t="s">
        <v>226</v>
      </c>
      <c r="S8" s="127" t="s">
        <v>227</v>
      </c>
      <c r="T8" s="128"/>
      <c r="U8" s="114" t="s">
        <v>230</v>
      </c>
      <c r="V8" s="76" t="s">
        <v>231</v>
      </c>
      <c r="W8" s="76"/>
      <c r="X8" s="76"/>
      <c r="Y8" s="76"/>
      <c r="Z8" s="76"/>
      <c r="AA8" s="76"/>
      <c r="AB8" s="76"/>
      <c r="AC8" s="114" t="s">
        <v>239</v>
      </c>
      <c r="AD8" s="114" t="s">
        <v>240</v>
      </c>
    </row>
    <row r="9" spans="1:30" ht="18" x14ac:dyDescent="0.25">
      <c r="A9" s="115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77" t="s">
        <v>14</v>
      </c>
      <c r="P9" s="77" t="s">
        <v>224</v>
      </c>
      <c r="Q9" s="77" t="s">
        <v>225</v>
      </c>
      <c r="R9" s="115"/>
      <c r="S9" s="77" t="s">
        <v>228</v>
      </c>
      <c r="T9" s="77" t="s">
        <v>229</v>
      </c>
      <c r="U9" s="115"/>
      <c r="V9" s="77" t="s">
        <v>232</v>
      </c>
      <c r="W9" s="77" t="s">
        <v>233</v>
      </c>
      <c r="X9" s="77" t="s">
        <v>234</v>
      </c>
      <c r="Y9" s="77" t="s">
        <v>235</v>
      </c>
      <c r="Z9" s="77" t="s">
        <v>236</v>
      </c>
      <c r="AA9" s="77" t="s">
        <v>237</v>
      </c>
      <c r="AB9" s="77" t="s">
        <v>238</v>
      </c>
      <c r="AC9" s="115"/>
      <c r="AD9" s="115"/>
    </row>
    <row r="10" spans="1:30" ht="18" x14ac:dyDescent="0.25">
      <c r="A10" s="59"/>
      <c r="B10" s="59"/>
      <c r="C10" s="59"/>
      <c r="D10" s="60"/>
      <c r="E10" s="61" t="s">
        <v>257</v>
      </c>
      <c r="F10" s="59"/>
      <c r="G10" s="59"/>
      <c r="H10" s="59"/>
      <c r="I10" s="59"/>
      <c r="J10" s="59"/>
      <c r="K10" s="59"/>
      <c r="L10" s="62"/>
      <c r="M10" s="62"/>
      <c r="N10" s="62"/>
      <c r="O10" s="62"/>
      <c r="P10" s="62"/>
      <c r="Q10" s="62"/>
      <c r="R10" s="62"/>
      <c r="S10" s="59"/>
      <c r="T10" s="59"/>
      <c r="U10" s="116"/>
      <c r="V10" s="117"/>
      <c r="W10" s="117"/>
      <c r="X10" s="117"/>
      <c r="Y10" s="117"/>
      <c r="Z10" s="117"/>
      <c r="AA10" s="117"/>
      <c r="AB10" s="117"/>
      <c r="AC10" s="117"/>
      <c r="AD10" s="118"/>
    </row>
    <row r="11" spans="1:30" ht="63" x14ac:dyDescent="0.25">
      <c r="A11" s="63">
        <v>1</v>
      </c>
      <c r="B11" s="63" t="s">
        <v>258</v>
      </c>
      <c r="C11" s="64" t="s">
        <v>257</v>
      </c>
      <c r="D11" s="63" t="s">
        <v>432</v>
      </c>
      <c r="E11" s="65" t="s">
        <v>433</v>
      </c>
      <c r="F11" s="63" t="s">
        <v>17</v>
      </c>
      <c r="G11" s="64" t="s">
        <v>18</v>
      </c>
      <c r="H11" s="65" t="s">
        <v>434</v>
      </c>
      <c r="I11" s="66" t="s">
        <v>252</v>
      </c>
      <c r="J11" s="67" t="s">
        <v>261</v>
      </c>
      <c r="K11" s="66" t="s">
        <v>260</v>
      </c>
      <c r="L11" s="68">
        <v>0</v>
      </c>
      <c r="M11" s="68">
        <v>1510000</v>
      </c>
      <c r="N11" s="68">
        <v>0</v>
      </c>
      <c r="O11" s="68">
        <v>0</v>
      </c>
      <c r="P11" s="68">
        <v>0</v>
      </c>
      <c r="Q11" s="68">
        <v>0</v>
      </c>
      <c r="R11" s="68">
        <v>0</v>
      </c>
      <c r="S11" s="69">
        <f>Q11/M11</f>
        <v>0</v>
      </c>
      <c r="T11" s="69">
        <v>0</v>
      </c>
      <c r="U11" s="63" t="s">
        <v>243</v>
      </c>
      <c r="V11" s="63" t="s">
        <v>57</v>
      </c>
      <c r="W11" s="63" t="s">
        <v>22</v>
      </c>
      <c r="X11" s="63" t="s">
        <v>193</v>
      </c>
      <c r="Y11" s="63" t="s">
        <v>26</v>
      </c>
      <c r="Z11" s="65" t="s">
        <v>22</v>
      </c>
      <c r="AA11" s="65" t="s">
        <v>193</v>
      </c>
      <c r="AB11" s="65"/>
      <c r="AC11" s="65" t="s">
        <v>410</v>
      </c>
      <c r="AD11" s="65"/>
    </row>
    <row r="12" spans="1:30" ht="36" x14ac:dyDescent="0.25">
      <c r="A12" s="60">
        <v>1</v>
      </c>
      <c r="B12" s="59"/>
      <c r="C12" s="75"/>
      <c r="D12" s="60"/>
      <c r="E12" s="61" t="s">
        <v>263</v>
      </c>
      <c r="F12" s="59"/>
      <c r="G12" s="59"/>
      <c r="H12" s="59"/>
      <c r="I12" s="59"/>
      <c r="J12" s="59"/>
      <c r="K12" s="59"/>
      <c r="L12" s="72">
        <f t="shared" ref="L12:R13" si="0">+L11</f>
        <v>0</v>
      </c>
      <c r="M12" s="72">
        <f t="shared" si="0"/>
        <v>1510000</v>
      </c>
      <c r="N12" s="72">
        <f t="shared" si="0"/>
        <v>0</v>
      </c>
      <c r="O12" s="72">
        <f t="shared" si="0"/>
        <v>0</v>
      </c>
      <c r="P12" s="72">
        <f t="shared" si="0"/>
        <v>0</v>
      </c>
      <c r="Q12" s="72">
        <f t="shared" si="0"/>
        <v>0</v>
      </c>
      <c r="R12" s="72">
        <f t="shared" si="0"/>
        <v>0</v>
      </c>
      <c r="S12" s="73">
        <f>Q12/M12</f>
        <v>0</v>
      </c>
      <c r="T12" s="73">
        <f>(+T11)/A12</f>
        <v>0</v>
      </c>
      <c r="U12" s="119" t="s">
        <v>247</v>
      </c>
      <c r="V12" s="120"/>
      <c r="W12" s="120"/>
      <c r="X12" s="120"/>
      <c r="Y12" s="120"/>
      <c r="Z12" s="120"/>
      <c r="AA12" s="120"/>
      <c r="AB12" s="120"/>
      <c r="AC12" s="120"/>
      <c r="AD12" s="121"/>
    </row>
    <row r="13" spans="1:30" ht="18" x14ac:dyDescent="0.25">
      <c r="A13" s="60">
        <f>+A12</f>
        <v>1</v>
      </c>
      <c r="B13" s="59"/>
      <c r="C13" s="59"/>
      <c r="D13" s="60"/>
      <c r="E13" s="61" t="s">
        <v>248</v>
      </c>
      <c r="F13" s="59"/>
      <c r="G13" s="59"/>
      <c r="H13" s="59"/>
      <c r="I13" s="59"/>
      <c r="J13" s="71"/>
      <c r="K13" s="71"/>
      <c r="L13" s="72">
        <f t="shared" si="0"/>
        <v>0</v>
      </c>
      <c r="M13" s="72">
        <f t="shared" si="0"/>
        <v>1510000</v>
      </c>
      <c r="N13" s="72">
        <f t="shared" si="0"/>
        <v>0</v>
      </c>
      <c r="O13" s="72">
        <f t="shared" si="0"/>
        <v>0</v>
      </c>
      <c r="P13" s="72">
        <f t="shared" si="0"/>
        <v>0</v>
      </c>
      <c r="Q13" s="72">
        <f t="shared" si="0"/>
        <v>0</v>
      </c>
      <c r="R13" s="72">
        <f t="shared" si="0"/>
        <v>0</v>
      </c>
      <c r="S13" s="122"/>
      <c r="T13" s="123"/>
      <c r="U13" s="120"/>
      <c r="V13" s="120"/>
      <c r="W13" s="120"/>
      <c r="X13" s="120"/>
      <c r="Y13" s="120"/>
      <c r="Z13" s="120"/>
      <c r="AA13" s="120"/>
      <c r="AB13" s="120"/>
      <c r="AC13" s="120"/>
      <c r="AD13" s="121"/>
    </row>
  </sheetData>
  <mergeCells count="23"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M8:M9"/>
    <mergeCell ref="N8:N9"/>
    <mergeCell ref="O8:Q8"/>
    <mergeCell ref="R8:R9"/>
    <mergeCell ref="S8:T8"/>
    <mergeCell ref="AC8:AC9"/>
    <mergeCell ref="AD8:AD9"/>
    <mergeCell ref="U10:AD10"/>
    <mergeCell ref="U12:AD12"/>
    <mergeCell ref="S13:AD13"/>
    <mergeCell ref="U8:U9"/>
  </mergeCells>
  <printOptions horizontalCentered="1" verticalCentered="1"/>
  <pageMargins left="0" right="0" top="0" bottom="0" header="0" footer="0"/>
  <pageSetup scale="50" orientation="landscape" r:id="rId1"/>
  <headerFooter>
    <oddHeader>&amp;C &amp;R4.A.18 PAG. &amp;P DE &amp;N</oddHeader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AD13"/>
  <sheetViews>
    <sheetView workbookViewId="0">
      <selection activeCell="E16" sqref="E16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0" hidden="1" customWidth="1"/>
    <col min="30" max="30" width="8.7109375" customWidth="1"/>
  </cols>
  <sheetData>
    <row r="2" spans="1:30" s="96" customFormat="1" ht="15.75" x14ac:dyDescent="0.25">
      <c r="A2" s="94" t="s">
        <v>488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5"/>
      <c r="AD2" s="95"/>
    </row>
    <row r="3" spans="1:30" s="96" customFormat="1" ht="15.75" x14ac:dyDescent="0.25">
      <c r="A3" s="94" t="s">
        <v>12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5"/>
      <c r="AD3" s="95"/>
    </row>
    <row r="4" spans="1:30" s="96" customFormat="1" ht="15.75" x14ac:dyDescent="0.25">
      <c r="A4" s="94" t="s">
        <v>211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5"/>
      <c r="AD4" s="95"/>
    </row>
    <row r="5" spans="1:30" s="96" customFormat="1" ht="15.75" x14ac:dyDescent="0.25">
      <c r="A5" s="94" t="s">
        <v>341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5"/>
      <c r="AD5" s="95"/>
    </row>
    <row r="6" spans="1:30" s="96" customFormat="1" ht="15.75" x14ac:dyDescent="0.25">
      <c r="A6" s="94" t="s">
        <v>212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5"/>
      <c r="AD6" s="95"/>
    </row>
    <row r="8" spans="1:30" x14ac:dyDescent="0.25">
      <c r="A8" s="114" t="s">
        <v>213</v>
      </c>
      <c r="B8" s="114" t="s">
        <v>214</v>
      </c>
      <c r="C8" s="114" t="s">
        <v>215</v>
      </c>
      <c r="D8" s="114" t="s">
        <v>216</v>
      </c>
      <c r="E8" s="114" t="s">
        <v>217</v>
      </c>
      <c r="F8" s="114" t="s">
        <v>218</v>
      </c>
      <c r="G8" s="114" t="s">
        <v>219</v>
      </c>
      <c r="H8" s="114" t="s">
        <v>220</v>
      </c>
      <c r="I8" s="114" t="s">
        <v>221</v>
      </c>
      <c r="J8" s="114" t="s">
        <v>222</v>
      </c>
      <c r="K8" s="114" t="s">
        <v>190</v>
      </c>
      <c r="L8" s="114" t="s">
        <v>16</v>
      </c>
      <c r="M8" s="114" t="s">
        <v>223</v>
      </c>
      <c r="N8" s="114" t="s">
        <v>13</v>
      </c>
      <c r="O8" s="124" t="s">
        <v>13</v>
      </c>
      <c r="P8" s="125"/>
      <c r="Q8" s="126"/>
      <c r="R8" s="114" t="s">
        <v>226</v>
      </c>
      <c r="S8" s="127" t="s">
        <v>227</v>
      </c>
      <c r="T8" s="128"/>
      <c r="U8" s="114" t="s">
        <v>230</v>
      </c>
      <c r="V8" s="1" t="s">
        <v>231</v>
      </c>
      <c r="W8" s="1"/>
      <c r="X8" s="1"/>
      <c r="Y8" s="1"/>
      <c r="Z8" s="1"/>
      <c r="AA8" s="1"/>
      <c r="AB8" s="1"/>
      <c r="AC8" s="114" t="s">
        <v>239</v>
      </c>
      <c r="AD8" s="114" t="s">
        <v>240</v>
      </c>
    </row>
    <row r="9" spans="1:30" ht="18" x14ac:dyDescent="0.25">
      <c r="A9" s="115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2" t="s">
        <v>14</v>
      </c>
      <c r="P9" s="2" t="s">
        <v>224</v>
      </c>
      <c r="Q9" s="2" t="s">
        <v>225</v>
      </c>
      <c r="R9" s="115"/>
      <c r="S9" s="2" t="s">
        <v>228</v>
      </c>
      <c r="T9" s="2" t="s">
        <v>229</v>
      </c>
      <c r="U9" s="115"/>
      <c r="V9" s="2" t="s">
        <v>232</v>
      </c>
      <c r="W9" s="2" t="s">
        <v>233</v>
      </c>
      <c r="X9" s="2" t="s">
        <v>234</v>
      </c>
      <c r="Y9" s="2" t="s">
        <v>235</v>
      </c>
      <c r="Z9" s="2" t="s">
        <v>236</v>
      </c>
      <c r="AA9" s="2" t="s">
        <v>237</v>
      </c>
      <c r="AB9" s="2" t="s">
        <v>238</v>
      </c>
      <c r="AC9" s="115"/>
      <c r="AD9" s="115"/>
    </row>
    <row r="10" spans="1:30" ht="18" x14ac:dyDescent="0.25">
      <c r="A10" s="3"/>
      <c r="B10" s="3"/>
      <c r="C10" s="3"/>
      <c r="D10" s="4"/>
      <c r="E10" s="5" t="s">
        <v>326</v>
      </c>
      <c r="F10" s="3"/>
      <c r="G10" s="3"/>
      <c r="H10" s="3"/>
      <c r="I10" s="3"/>
      <c r="J10" s="3"/>
      <c r="K10" s="3"/>
      <c r="L10" s="15"/>
      <c r="M10" s="15"/>
      <c r="N10" s="15"/>
      <c r="O10" s="15"/>
      <c r="P10" s="15"/>
      <c r="Q10" s="15"/>
      <c r="R10" s="15"/>
      <c r="S10" s="3"/>
      <c r="T10" s="3"/>
      <c r="U10" s="116"/>
      <c r="V10" s="117"/>
      <c r="W10" s="117"/>
      <c r="X10" s="117"/>
      <c r="Y10" s="117"/>
      <c r="Z10" s="117"/>
      <c r="AA10" s="117"/>
      <c r="AB10" s="117"/>
      <c r="AC10" s="117"/>
      <c r="AD10" s="118"/>
    </row>
    <row r="11" spans="1:30" ht="36" x14ac:dyDescent="0.25">
      <c r="A11" s="6">
        <v>1</v>
      </c>
      <c r="B11" s="6" t="s">
        <v>328</v>
      </c>
      <c r="C11" s="7" t="s">
        <v>326</v>
      </c>
      <c r="D11" s="6" t="s">
        <v>58</v>
      </c>
      <c r="E11" s="8" t="s">
        <v>59</v>
      </c>
      <c r="F11" s="6" t="s">
        <v>17</v>
      </c>
      <c r="G11" s="7" t="s">
        <v>18</v>
      </c>
      <c r="H11" s="8" t="s">
        <v>10</v>
      </c>
      <c r="I11" s="9" t="s">
        <v>242</v>
      </c>
      <c r="J11" s="10" t="s">
        <v>261</v>
      </c>
      <c r="K11" s="9" t="s">
        <v>346</v>
      </c>
      <c r="L11" s="16">
        <v>0</v>
      </c>
      <c r="M11" s="16">
        <v>288830.95</v>
      </c>
      <c r="N11" s="16">
        <v>288830.95</v>
      </c>
      <c r="O11" s="16">
        <v>0</v>
      </c>
      <c r="P11" s="16">
        <v>288830.95</v>
      </c>
      <c r="Q11" s="16">
        <v>288830.95</v>
      </c>
      <c r="R11" s="16">
        <v>288830.95</v>
      </c>
      <c r="S11" s="11">
        <f>Q11/M11</f>
        <v>1</v>
      </c>
      <c r="T11" s="11">
        <v>1</v>
      </c>
      <c r="U11" s="6" t="s">
        <v>243</v>
      </c>
      <c r="V11" s="6" t="s">
        <v>60</v>
      </c>
      <c r="W11" s="6" t="s">
        <v>22</v>
      </c>
      <c r="X11" s="6" t="s">
        <v>55</v>
      </c>
      <c r="Y11" s="6" t="s">
        <v>41</v>
      </c>
      <c r="Z11" s="8" t="s">
        <v>22</v>
      </c>
      <c r="AA11" s="8" t="s">
        <v>47</v>
      </c>
      <c r="AB11" s="8" t="s">
        <v>40</v>
      </c>
      <c r="AC11" s="8" t="s">
        <v>272</v>
      </c>
      <c r="AD11" s="8"/>
    </row>
    <row r="12" spans="1:30" ht="36" x14ac:dyDescent="0.25">
      <c r="A12" s="4">
        <v>1</v>
      </c>
      <c r="B12" s="3"/>
      <c r="C12" s="12"/>
      <c r="D12" s="4"/>
      <c r="E12" s="5" t="s">
        <v>327</v>
      </c>
      <c r="F12" s="3"/>
      <c r="G12" s="3"/>
      <c r="H12" s="3"/>
      <c r="I12" s="3"/>
      <c r="J12" s="3"/>
      <c r="K12" s="3"/>
      <c r="L12" s="17">
        <f t="shared" ref="L12:R13" si="0">+L11</f>
        <v>0</v>
      </c>
      <c r="M12" s="17">
        <f t="shared" si="0"/>
        <v>288830.95</v>
      </c>
      <c r="N12" s="17">
        <f t="shared" si="0"/>
        <v>288830.95</v>
      </c>
      <c r="O12" s="17">
        <f t="shared" si="0"/>
        <v>0</v>
      </c>
      <c r="P12" s="17">
        <f t="shared" si="0"/>
        <v>288830.95</v>
      </c>
      <c r="Q12" s="17">
        <f t="shared" si="0"/>
        <v>288830.95</v>
      </c>
      <c r="R12" s="17">
        <f t="shared" si="0"/>
        <v>288830.95</v>
      </c>
      <c r="S12" s="14">
        <f>Q12/M12</f>
        <v>1</v>
      </c>
      <c r="T12" s="14">
        <f>(+T11)/A12</f>
        <v>1</v>
      </c>
      <c r="U12" s="119" t="s">
        <v>247</v>
      </c>
      <c r="V12" s="120"/>
      <c r="W12" s="120"/>
      <c r="X12" s="120"/>
      <c r="Y12" s="120"/>
      <c r="Z12" s="120"/>
      <c r="AA12" s="120"/>
      <c r="AB12" s="120"/>
      <c r="AC12" s="120"/>
      <c r="AD12" s="121"/>
    </row>
    <row r="13" spans="1:30" ht="18" x14ac:dyDescent="0.25">
      <c r="A13" s="4">
        <f>+A12</f>
        <v>1</v>
      </c>
      <c r="B13" s="3"/>
      <c r="C13" s="3"/>
      <c r="D13" s="4"/>
      <c r="E13" s="5" t="s">
        <v>248</v>
      </c>
      <c r="F13" s="3"/>
      <c r="G13" s="3"/>
      <c r="H13" s="3"/>
      <c r="I13" s="3"/>
      <c r="J13" s="13"/>
      <c r="K13" s="13"/>
      <c r="L13" s="17">
        <f t="shared" si="0"/>
        <v>0</v>
      </c>
      <c r="M13" s="17">
        <f t="shared" si="0"/>
        <v>288830.95</v>
      </c>
      <c r="N13" s="17">
        <f t="shared" si="0"/>
        <v>288830.95</v>
      </c>
      <c r="O13" s="17">
        <f t="shared" si="0"/>
        <v>0</v>
      </c>
      <c r="P13" s="17">
        <f t="shared" si="0"/>
        <v>288830.95</v>
      </c>
      <c r="Q13" s="17">
        <f t="shared" si="0"/>
        <v>288830.95</v>
      </c>
      <c r="R13" s="17">
        <f t="shared" si="0"/>
        <v>288830.95</v>
      </c>
      <c r="S13" s="122"/>
      <c r="T13" s="123"/>
      <c r="U13" s="120"/>
      <c r="V13" s="120"/>
      <c r="W13" s="120"/>
      <c r="X13" s="120"/>
      <c r="Y13" s="120"/>
      <c r="Z13" s="120"/>
      <c r="AA13" s="120"/>
      <c r="AB13" s="120"/>
      <c r="AC13" s="120"/>
      <c r="AD13" s="121"/>
    </row>
  </sheetData>
  <mergeCells count="23"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M8:M9"/>
    <mergeCell ref="N8:N9"/>
    <mergeCell ref="O8:Q8"/>
    <mergeCell ref="S8:T8"/>
    <mergeCell ref="R8:R9"/>
    <mergeCell ref="AC8:AC9"/>
    <mergeCell ref="AD8:AD9"/>
    <mergeCell ref="U10:AD10"/>
    <mergeCell ref="U12:AD12"/>
    <mergeCell ref="S13:AD13"/>
    <mergeCell ref="U8:U9"/>
  </mergeCells>
  <printOptions horizontalCentered="1" verticalCentered="1"/>
  <pageMargins left="0" right="0" top="0" bottom="0" header="0" footer="0"/>
  <pageSetup scale="50" orientation="landscape" horizontalDpi="4294967292" verticalDpi="0" r:id="rId1"/>
  <headerFooter>
    <oddHeader>&amp;RANEXO 4.A.1 PAG. &amp;P DE &amp;N</oddHeader>
    <oddFooter>&amp;F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AD13"/>
  <sheetViews>
    <sheetView workbookViewId="0">
      <selection activeCell="E11" sqref="E11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0" hidden="1" customWidth="1"/>
    <col min="30" max="30" width="8.7109375" customWidth="1"/>
  </cols>
  <sheetData>
    <row r="2" spans="1:30" s="96" customFormat="1" ht="15.75" x14ac:dyDescent="0.25">
      <c r="A2" s="130" t="s">
        <v>488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130"/>
      <c r="AC2" s="95"/>
      <c r="AD2" s="95"/>
    </row>
    <row r="3" spans="1:30" s="96" customFormat="1" ht="15.75" x14ac:dyDescent="0.25">
      <c r="A3" s="94" t="s">
        <v>12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5"/>
      <c r="AD3" s="95"/>
    </row>
    <row r="4" spans="1:30" s="96" customFormat="1" ht="15.75" x14ac:dyDescent="0.25">
      <c r="A4" s="94" t="s">
        <v>211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5"/>
      <c r="AD4" s="95"/>
    </row>
    <row r="5" spans="1:30" s="96" customFormat="1" ht="15.75" x14ac:dyDescent="0.25">
      <c r="A5" s="94" t="s">
        <v>435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5"/>
      <c r="AD5" s="95"/>
    </row>
    <row r="6" spans="1:30" s="96" customFormat="1" ht="15.75" x14ac:dyDescent="0.25">
      <c r="A6" s="94" t="s">
        <v>250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5"/>
      <c r="AD6" s="95"/>
    </row>
    <row r="8" spans="1:30" x14ac:dyDescent="0.25">
      <c r="A8" s="114" t="s">
        <v>213</v>
      </c>
      <c r="B8" s="114" t="s">
        <v>214</v>
      </c>
      <c r="C8" s="114" t="s">
        <v>215</v>
      </c>
      <c r="D8" s="114" t="s">
        <v>216</v>
      </c>
      <c r="E8" s="114" t="s">
        <v>217</v>
      </c>
      <c r="F8" s="114" t="s">
        <v>218</v>
      </c>
      <c r="G8" s="114" t="s">
        <v>219</v>
      </c>
      <c r="H8" s="114" t="s">
        <v>220</v>
      </c>
      <c r="I8" s="114" t="s">
        <v>221</v>
      </c>
      <c r="J8" s="114" t="s">
        <v>222</v>
      </c>
      <c r="K8" s="114" t="s">
        <v>190</v>
      </c>
      <c r="L8" s="114" t="s">
        <v>16</v>
      </c>
      <c r="M8" s="114" t="s">
        <v>223</v>
      </c>
      <c r="N8" s="114" t="s">
        <v>13</v>
      </c>
      <c r="O8" s="124" t="s">
        <v>13</v>
      </c>
      <c r="P8" s="125"/>
      <c r="Q8" s="126"/>
      <c r="R8" s="114" t="s">
        <v>226</v>
      </c>
      <c r="S8" s="127" t="s">
        <v>227</v>
      </c>
      <c r="T8" s="128"/>
      <c r="U8" s="114" t="s">
        <v>230</v>
      </c>
      <c r="V8" s="76" t="s">
        <v>231</v>
      </c>
      <c r="W8" s="76"/>
      <c r="X8" s="76"/>
      <c r="Y8" s="76"/>
      <c r="Z8" s="76"/>
      <c r="AA8" s="76"/>
      <c r="AB8" s="76"/>
      <c r="AC8" s="114" t="s">
        <v>239</v>
      </c>
      <c r="AD8" s="114" t="s">
        <v>240</v>
      </c>
    </row>
    <row r="9" spans="1:30" ht="18" x14ac:dyDescent="0.25">
      <c r="A9" s="115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77" t="s">
        <v>14</v>
      </c>
      <c r="P9" s="77" t="s">
        <v>224</v>
      </c>
      <c r="Q9" s="77" t="s">
        <v>225</v>
      </c>
      <c r="R9" s="115"/>
      <c r="S9" s="77" t="s">
        <v>228</v>
      </c>
      <c r="T9" s="77" t="s">
        <v>229</v>
      </c>
      <c r="U9" s="115"/>
      <c r="V9" s="77" t="s">
        <v>232</v>
      </c>
      <c r="W9" s="77" t="s">
        <v>233</v>
      </c>
      <c r="X9" s="77" t="s">
        <v>234</v>
      </c>
      <c r="Y9" s="77" t="s">
        <v>235</v>
      </c>
      <c r="Z9" s="77" t="s">
        <v>236</v>
      </c>
      <c r="AA9" s="77" t="s">
        <v>237</v>
      </c>
      <c r="AB9" s="77" t="s">
        <v>238</v>
      </c>
      <c r="AC9" s="115"/>
      <c r="AD9" s="115"/>
    </row>
    <row r="10" spans="1:30" ht="18" x14ac:dyDescent="0.25">
      <c r="A10" s="59"/>
      <c r="B10" s="59"/>
      <c r="C10" s="59"/>
      <c r="D10" s="60"/>
      <c r="E10" s="61" t="s">
        <v>257</v>
      </c>
      <c r="F10" s="59"/>
      <c r="G10" s="59"/>
      <c r="H10" s="59"/>
      <c r="I10" s="59"/>
      <c r="J10" s="59"/>
      <c r="K10" s="59"/>
      <c r="L10" s="62"/>
      <c r="M10" s="62"/>
      <c r="N10" s="62"/>
      <c r="O10" s="62"/>
      <c r="P10" s="62"/>
      <c r="Q10" s="62"/>
      <c r="R10" s="62"/>
      <c r="S10" s="59"/>
      <c r="T10" s="59"/>
      <c r="U10" s="116"/>
      <c r="V10" s="117"/>
      <c r="W10" s="117"/>
      <c r="X10" s="117"/>
      <c r="Y10" s="117"/>
      <c r="Z10" s="117"/>
      <c r="AA10" s="117"/>
      <c r="AB10" s="117"/>
      <c r="AC10" s="117"/>
      <c r="AD10" s="118"/>
    </row>
    <row r="11" spans="1:30" ht="63" x14ac:dyDescent="0.25">
      <c r="A11" s="63">
        <v>1</v>
      </c>
      <c r="B11" s="63" t="s">
        <v>258</v>
      </c>
      <c r="C11" s="64" t="s">
        <v>257</v>
      </c>
      <c r="D11" s="63" t="s">
        <v>436</v>
      </c>
      <c r="E11" s="65" t="s">
        <v>437</v>
      </c>
      <c r="F11" s="63" t="s">
        <v>17</v>
      </c>
      <c r="G11" s="64" t="s">
        <v>18</v>
      </c>
      <c r="H11" s="65" t="s">
        <v>438</v>
      </c>
      <c r="I11" s="66" t="s">
        <v>252</v>
      </c>
      <c r="J11" s="67" t="s">
        <v>261</v>
      </c>
      <c r="K11" s="66" t="s">
        <v>260</v>
      </c>
      <c r="L11" s="68">
        <v>0</v>
      </c>
      <c r="M11" s="68">
        <v>639.04</v>
      </c>
      <c r="N11" s="68">
        <v>0</v>
      </c>
      <c r="O11" s="68">
        <v>0</v>
      </c>
      <c r="P11" s="68">
        <v>0</v>
      </c>
      <c r="Q11" s="68">
        <v>0</v>
      </c>
      <c r="R11" s="68">
        <v>0</v>
      </c>
      <c r="S11" s="69">
        <f>Q11/M11</f>
        <v>0</v>
      </c>
      <c r="T11" s="69">
        <v>0</v>
      </c>
      <c r="U11" s="63" t="s">
        <v>243</v>
      </c>
      <c r="V11" s="63" t="s">
        <v>63</v>
      </c>
      <c r="W11" s="63" t="s">
        <v>22</v>
      </c>
      <c r="X11" s="63" t="s">
        <v>193</v>
      </c>
      <c r="Y11" s="63" t="s">
        <v>26</v>
      </c>
      <c r="Z11" s="65" t="s">
        <v>22</v>
      </c>
      <c r="AA11" s="65" t="s">
        <v>193</v>
      </c>
      <c r="AB11" s="65"/>
      <c r="AC11" s="65" t="s">
        <v>416</v>
      </c>
      <c r="AD11" s="65"/>
    </row>
    <row r="12" spans="1:30" ht="36" x14ac:dyDescent="0.25">
      <c r="A12" s="60">
        <v>1</v>
      </c>
      <c r="B12" s="59"/>
      <c r="C12" s="75"/>
      <c r="D12" s="60"/>
      <c r="E12" s="61" t="s">
        <v>263</v>
      </c>
      <c r="F12" s="59"/>
      <c r="G12" s="59"/>
      <c r="H12" s="59"/>
      <c r="I12" s="59"/>
      <c r="J12" s="59"/>
      <c r="K12" s="59"/>
      <c r="L12" s="72">
        <f t="shared" ref="L12:R13" si="0">+L11</f>
        <v>0</v>
      </c>
      <c r="M12" s="72">
        <f t="shared" si="0"/>
        <v>639.04</v>
      </c>
      <c r="N12" s="72">
        <f t="shared" si="0"/>
        <v>0</v>
      </c>
      <c r="O12" s="72">
        <f t="shared" si="0"/>
        <v>0</v>
      </c>
      <c r="P12" s="72">
        <f t="shared" si="0"/>
        <v>0</v>
      </c>
      <c r="Q12" s="72">
        <f t="shared" si="0"/>
        <v>0</v>
      </c>
      <c r="R12" s="72">
        <f t="shared" si="0"/>
        <v>0</v>
      </c>
      <c r="S12" s="73">
        <f>Q12/M12</f>
        <v>0</v>
      </c>
      <c r="T12" s="73">
        <f>(+T11)/A12</f>
        <v>0</v>
      </c>
      <c r="U12" s="119" t="s">
        <v>247</v>
      </c>
      <c r="V12" s="120"/>
      <c r="W12" s="120"/>
      <c r="X12" s="120"/>
      <c r="Y12" s="120"/>
      <c r="Z12" s="120"/>
      <c r="AA12" s="120"/>
      <c r="AB12" s="120"/>
      <c r="AC12" s="120"/>
      <c r="AD12" s="121"/>
    </row>
    <row r="13" spans="1:30" ht="18" x14ac:dyDescent="0.25">
      <c r="A13" s="60">
        <f>+A12</f>
        <v>1</v>
      </c>
      <c r="B13" s="59"/>
      <c r="C13" s="59"/>
      <c r="D13" s="60"/>
      <c r="E13" s="61" t="s">
        <v>248</v>
      </c>
      <c r="F13" s="59"/>
      <c r="G13" s="59"/>
      <c r="H13" s="59"/>
      <c r="I13" s="59"/>
      <c r="J13" s="71"/>
      <c r="K13" s="71"/>
      <c r="L13" s="72">
        <f t="shared" si="0"/>
        <v>0</v>
      </c>
      <c r="M13" s="72">
        <f t="shared" si="0"/>
        <v>639.04</v>
      </c>
      <c r="N13" s="72">
        <f t="shared" si="0"/>
        <v>0</v>
      </c>
      <c r="O13" s="72">
        <f t="shared" si="0"/>
        <v>0</v>
      </c>
      <c r="P13" s="72">
        <f t="shared" si="0"/>
        <v>0</v>
      </c>
      <c r="Q13" s="72">
        <f t="shared" si="0"/>
        <v>0</v>
      </c>
      <c r="R13" s="72">
        <f t="shared" si="0"/>
        <v>0</v>
      </c>
      <c r="S13" s="122"/>
      <c r="T13" s="123"/>
      <c r="U13" s="120"/>
      <c r="V13" s="120"/>
      <c r="W13" s="120"/>
      <c r="X13" s="120"/>
      <c r="Y13" s="120"/>
      <c r="Z13" s="120"/>
      <c r="AA13" s="120"/>
      <c r="AB13" s="120"/>
      <c r="AC13" s="120"/>
      <c r="AD13" s="121"/>
    </row>
  </sheetData>
  <mergeCells count="24">
    <mergeCell ref="A2:AB2"/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M8:M9"/>
    <mergeCell ref="N8:N9"/>
    <mergeCell ref="O8:Q8"/>
    <mergeCell ref="U12:AD12"/>
    <mergeCell ref="S13:AD13"/>
    <mergeCell ref="U8:U9"/>
    <mergeCell ref="R8:R9"/>
    <mergeCell ref="S8:T8"/>
    <mergeCell ref="AC8:AC9"/>
    <mergeCell ref="AD8:AD9"/>
    <mergeCell ref="U10:AD10"/>
  </mergeCells>
  <printOptions horizontalCentered="1" verticalCentered="1"/>
  <pageMargins left="0" right="0" top="0" bottom="0" header="0" footer="0"/>
  <pageSetup scale="50" orientation="landscape" r:id="rId1"/>
  <headerFooter>
    <oddHeader>&amp;R4.A.19 PAG. &amp;P DE &amp;N</oddHeader>
    <oddFooter>&amp;F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AD13"/>
  <sheetViews>
    <sheetView topLeftCell="J1" workbookViewId="0">
      <selection activeCell="AE8" sqref="AE8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28515625" customWidth="1"/>
    <col min="4" max="4" width="6.28515625" customWidth="1"/>
    <col min="5" max="5" width="29.7109375" customWidth="1"/>
    <col min="6" max="6" width="8.140625" customWidth="1"/>
    <col min="7" max="7" width="12.42578125" customWidth="1"/>
    <col min="8" max="8" width="8.7109375" customWidth="1"/>
    <col min="9" max="9" width="9.42578125" customWidth="1"/>
    <col min="10" max="10" width="6.85546875" customWidth="1"/>
    <col min="11" max="11" width="7.42578125" customWidth="1"/>
    <col min="12" max="12" width="11" customWidth="1"/>
    <col min="13" max="13" width="12.28515625" customWidth="1"/>
    <col min="14" max="18" width="11" customWidth="1"/>
    <col min="19" max="20" width="4.5703125" customWidth="1"/>
    <col min="21" max="21" width="5.85546875" customWidth="1"/>
    <col min="22" max="28" width="7.42578125" customWidth="1"/>
    <col min="29" max="29" width="0" hidden="1" customWidth="1"/>
    <col min="30" max="30" width="8.7109375" customWidth="1"/>
  </cols>
  <sheetData>
    <row r="2" spans="1:30" s="96" customFormat="1" ht="15.75" x14ac:dyDescent="0.25">
      <c r="A2" s="94" t="s">
        <v>488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5"/>
      <c r="AD2" s="95"/>
    </row>
    <row r="3" spans="1:30" s="96" customFormat="1" ht="15.75" x14ac:dyDescent="0.25">
      <c r="A3" s="94" t="s">
        <v>12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5"/>
      <c r="AD3" s="95"/>
    </row>
    <row r="4" spans="1:30" s="96" customFormat="1" ht="15.75" x14ac:dyDescent="0.25">
      <c r="A4" s="94" t="s">
        <v>211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5"/>
      <c r="AD4" s="95"/>
    </row>
    <row r="5" spans="1:30" s="96" customFormat="1" ht="15.75" x14ac:dyDescent="0.25">
      <c r="A5" s="94" t="s">
        <v>249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5"/>
      <c r="AD5" s="95"/>
    </row>
    <row r="6" spans="1:30" s="96" customFormat="1" ht="15.75" x14ac:dyDescent="0.25">
      <c r="A6" s="94" t="s">
        <v>270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5"/>
      <c r="AD6" s="95"/>
    </row>
    <row r="8" spans="1:30" x14ac:dyDescent="0.25">
      <c r="A8" s="114" t="s">
        <v>213</v>
      </c>
      <c r="B8" s="114" t="s">
        <v>214</v>
      </c>
      <c r="C8" s="114" t="s">
        <v>215</v>
      </c>
      <c r="D8" s="114" t="s">
        <v>216</v>
      </c>
      <c r="E8" s="114" t="s">
        <v>217</v>
      </c>
      <c r="F8" s="114" t="s">
        <v>218</v>
      </c>
      <c r="G8" s="114" t="s">
        <v>219</v>
      </c>
      <c r="H8" s="114" t="s">
        <v>220</v>
      </c>
      <c r="I8" s="114" t="s">
        <v>221</v>
      </c>
      <c r="J8" s="114" t="s">
        <v>222</v>
      </c>
      <c r="K8" s="114" t="s">
        <v>190</v>
      </c>
      <c r="L8" s="114" t="s">
        <v>16</v>
      </c>
      <c r="M8" s="114" t="s">
        <v>223</v>
      </c>
      <c r="N8" s="114" t="s">
        <v>13</v>
      </c>
      <c r="O8" s="124" t="s">
        <v>13</v>
      </c>
      <c r="P8" s="125"/>
      <c r="Q8" s="126"/>
      <c r="R8" s="114" t="s">
        <v>226</v>
      </c>
      <c r="S8" s="127" t="s">
        <v>227</v>
      </c>
      <c r="T8" s="128"/>
      <c r="U8" s="114" t="s">
        <v>230</v>
      </c>
      <c r="V8" s="76" t="s">
        <v>231</v>
      </c>
      <c r="W8" s="76"/>
      <c r="X8" s="76"/>
      <c r="Y8" s="76"/>
      <c r="Z8" s="76"/>
      <c r="AA8" s="76"/>
      <c r="AB8" s="76"/>
      <c r="AC8" s="114" t="s">
        <v>239</v>
      </c>
      <c r="AD8" s="114" t="s">
        <v>240</v>
      </c>
    </row>
    <row r="9" spans="1:30" ht="18" x14ac:dyDescent="0.25">
      <c r="A9" s="115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77" t="s">
        <v>14</v>
      </c>
      <c r="P9" s="77" t="s">
        <v>224</v>
      </c>
      <c r="Q9" s="77" t="s">
        <v>225</v>
      </c>
      <c r="R9" s="115"/>
      <c r="S9" s="77" t="s">
        <v>228</v>
      </c>
      <c r="T9" s="77" t="s">
        <v>229</v>
      </c>
      <c r="U9" s="115"/>
      <c r="V9" s="77" t="s">
        <v>232</v>
      </c>
      <c r="W9" s="77" t="s">
        <v>233</v>
      </c>
      <c r="X9" s="77" t="s">
        <v>234</v>
      </c>
      <c r="Y9" s="77" t="s">
        <v>235</v>
      </c>
      <c r="Z9" s="77" t="s">
        <v>236</v>
      </c>
      <c r="AA9" s="77" t="s">
        <v>237</v>
      </c>
      <c r="AB9" s="77" t="s">
        <v>238</v>
      </c>
      <c r="AC9" s="115"/>
      <c r="AD9" s="115"/>
    </row>
    <row r="10" spans="1:30" x14ac:dyDescent="0.25">
      <c r="A10" s="59"/>
      <c r="B10" s="59"/>
      <c r="C10" s="59"/>
      <c r="D10" s="60"/>
      <c r="E10" s="61" t="s">
        <v>194</v>
      </c>
      <c r="F10" s="59"/>
      <c r="G10" s="59"/>
      <c r="H10" s="59"/>
      <c r="I10" s="59"/>
      <c r="J10" s="59"/>
      <c r="K10" s="59"/>
      <c r="L10" s="62"/>
      <c r="M10" s="62"/>
      <c r="N10" s="62"/>
      <c r="O10" s="62"/>
      <c r="P10" s="62"/>
      <c r="Q10" s="62"/>
      <c r="R10" s="62"/>
      <c r="S10" s="59"/>
      <c r="T10" s="59"/>
      <c r="U10" s="116"/>
      <c r="V10" s="117"/>
      <c r="W10" s="117"/>
      <c r="X10" s="117"/>
      <c r="Y10" s="117"/>
      <c r="Z10" s="117"/>
      <c r="AA10" s="117"/>
      <c r="AB10" s="117"/>
      <c r="AC10" s="117"/>
      <c r="AD10" s="118"/>
    </row>
    <row r="11" spans="1:30" ht="63" x14ac:dyDescent="0.25">
      <c r="A11" s="63">
        <v>1</v>
      </c>
      <c r="B11" s="63" t="s">
        <v>251</v>
      </c>
      <c r="C11" s="64" t="s">
        <v>194</v>
      </c>
      <c r="D11" s="63" t="s">
        <v>64</v>
      </c>
      <c r="E11" s="65" t="s">
        <v>65</v>
      </c>
      <c r="F11" s="63" t="s">
        <v>19</v>
      </c>
      <c r="G11" s="64" t="s">
        <v>20</v>
      </c>
      <c r="H11" s="65" t="s">
        <v>3</v>
      </c>
      <c r="I11" s="66" t="s">
        <v>271</v>
      </c>
      <c r="J11" s="67" t="s">
        <v>244</v>
      </c>
      <c r="K11" s="66" t="s">
        <v>195</v>
      </c>
      <c r="L11" s="68">
        <v>0</v>
      </c>
      <c r="M11" s="68">
        <v>13317765</v>
      </c>
      <c r="N11" s="68">
        <v>1240997.26</v>
      </c>
      <c r="O11" s="68">
        <v>0</v>
      </c>
      <c r="P11" s="68">
        <v>1240997.26</v>
      </c>
      <c r="Q11" s="68">
        <v>1240997.26</v>
      </c>
      <c r="R11" s="68">
        <v>1240997.26</v>
      </c>
      <c r="S11" s="69">
        <f>Q11/M11</f>
        <v>9.318359799861313E-2</v>
      </c>
      <c r="T11" s="69">
        <v>0.53</v>
      </c>
      <c r="U11" s="63" t="s">
        <v>253</v>
      </c>
      <c r="V11" s="63" t="s">
        <v>62</v>
      </c>
      <c r="W11" s="63" t="s">
        <v>398</v>
      </c>
      <c r="X11" s="63" t="s">
        <v>398</v>
      </c>
      <c r="Y11" s="63" t="s">
        <v>439</v>
      </c>
      <c r="Z11" s="65" t="s">
        <v>440</v>
      </c>
      <c r="AA11" s="65" t="s">
        <v>440</v>
      </c>
      <c r="AB11" s="65"/>
      <c r="AC11" s="65" t="s">
        <v>254</v>
      </c>
      <c r="AD11" s="65"/>
    </row>
    <row r="12" spans="1:30" ht="27" x14ac:dyDescent="0.25">
      <c r="A12" s="60">
        <v>1</v>
      </c>
      <c r="B12" s="59"/>
      <c r="C12" s="75"/>
      <c r="D12" s="60"/>
      <c r="E12" s="61" t="s">
        <v>255</v>
      </c>
      <c r="F12" s="59"/>
      <c r="G12" s="59"/>
      <c r="H12" s="59"/>
      <c r="I12" s="59"/>
      <c r="J12" s="59"/>
      <c r="K12" s="59"/>
      <c r="L12" s="72">
        <f t="shared" ref="L12:R13" si="0">+L11</f>
        <v>0</v>
      </c>
      <c r="M12" s="72">
        <f t="shared" si="0"/>
        <v>13317765</v>
      </c>
      <c r="N12" s="72">
        <f t="shared" si="0"/>
        <v>1240997.26</v>
      </c>
      <c r="O12" s="72">
        <f t="shared" si="0"/>
        <v>0</v>
      </c>
      <c r="P12" s="72">
        <f t="shared" si="0"/>
        <v>1240997.26</v>
      </c>
      <c r="Q12" s="72">
        <f t="shared" si="0"/>
        <v>1240997.26</v>
      </c>
      <c r="R12" s="72">
        <f t="shared" si="0"/>
        <v>1240997.26</v>
      </c>
      <c r="S12" s="73">
        <f>Q12/M12</f>
        <v>9.318359799861313E-2</v>
      </c>
      <c r="T12" s="73">
        <f>(+T11)/A12</f>
        <v>0.53</v>
      </c>
      <c r="U12" s="119" t="s">
        <v>247</v>
      </c>
      <c r="V12" s="120"/>
      <c r="W12" s="120"/>
      <c r="X12" s="120"/>
      <c r="Y12" s="120"/>
      <c r="Z12" s="120"/>
      <c r="AA12" s="120"/>
      <c r="AB12" s="120"/>
      <c r="AC12" s="120"/>
      <c r="AD12" s="121"/>
    </row>
    <row r="13" spans="1:30" ht="18" x14ac:dyDescent="0.25">
      <c r="A13" s="60">
        <f>+A12</f>
        <v>1</v>
      </c>
      <c r="B13" s="59"/>
      <c r="C13" s="59"/>
      <c r="D13" s="60"/>
      <c r="E13" s="61" t="s">
        <v>248</v>
      </c>
      <c r="F13" s="59"/>
      <c r="G13" s="59"/>
      <c r="H13" s="59"/>
      <c r="I13" s="59"/>
      <c r="J13" s="71"/>
      <c r="K13" s="71"/>
      <c r="L13" s="72">
        <f t="shared" si="0"/>
        <v>0</v>
      </c>
      <c r="M13" s="72">
        <f t="shared" si="0"/>
        <v>13317765</v>
      </c>
      <c r="N13" s="72">
        <f t="shared" si="0"/>
        <v>1240997.26</v>
      </c>
      <c r="O13" s="72">
        <f t="shared" si="0"/>
        <v>0</v>
      </c>
      <c r="P13" s="72">
        <f t="shared" si="0"/>
        <v>1240997.26</v>
      </c>
      <c r="Q13" s="72">
        <f t="shared" si="0"/>
        <v>1240997.26</v>
      </c>
      <c r="R13" s="72">
        <f t="shared" si="0"/>
        <v>1240997.26</v>
      </c>
      <c r="S13" s="122"/>
      <c r="T13" s="123"/>
      <c r="U13" s="120"/>
      <c r="V13" s="120"/>
      <c r="W13" s="120"/>
      <c r="X13" s="120"/>
      <c r="Y13" s="120"/>
      <c r="Z13" s="120"/>
      <c r="AA13" s="120"/>
      <c r="AB13" s="120"/>
      <c r="AC13" s="120"/>
      <c r="AD13" s="121"/>
    </row>
  </sheetData>
  <mergeCells count="23"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M8:M9"/>
    <mergeCell ref="N8:N9"/>
    <mergeCell ref="O8:Q8"/>
    <mergeCell ref="R8:R9"/>
    <mergeCell ref="S8:T8"/>
    <mergeCell ref="AC8:AC9"/>
    <mergeCell ref="AD8:AD9"/>
    <mergeCell ref="U10:AD10"/>
    <mergeCell ref="U12:AD12"/>
    <mergeCell ref="S13:AD13"/>
    <mergeCell ref="U8:U9"/>
  </mergeCells>
  <printOptions horizontalCentered="1" verticalCentered="1"/>
  <pageMargins left="0" right="0" top="0" bottom="0" header="0" footer="0"/>
  <pageSetup scale="50" orientation="landscape" r:id="rId1"/>
  <headerFooter>
    <oddHeader>&amp;R4.A.20 PAG. &amp;P DE &amp;N</oddHeader>
    <oddFooter>&amp;F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AD17"/>
  <sheetViews>
    <sheetView workbookViewId="0">
      <selection activeCell="E14" sqref="E14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28515625" customWidth="1"/>
    <col min="11" max="11" width="7.42578125" customWidth="1"/>
    <col min="12" max="12" width="11" customWidth="1"/>
    <col min="13" max="13" width="12.140625" customWidth="1"/>
    <col min="14" max="14" width="11.140625" customWidth="1"/>
    <col min="15" max="18" width="11" customWidth="1"/>
    <col min="19" max="20" width="4.5703125" customWidth="1"/>
    <col min="21" max="21" width="5.85546875" customWidth="1"/>
    <col min="22" max="28" width="7.42578125" customWidth="1"/>
    <col min="29" max="29" width="0" hidden="1" customWidth="1"/>
    <col min="30" max="30" width="7.28515625" customWidth="1"/>
  </cols>
  <sheetData>
    <row r="2" spans="1:30" s="96" customFormat="1" ht="15.75" x14ac:dyDescent="0.25">
      <c r="A2" s="94" t="s">
        <v>488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5"/>
      <c r="AD2" s="95"/>
    </row>
    <row r="3" spans="1:30" s="96" customFormat="1" ht="15.75" x14ac:dyDescent="0.25">
      <c r="A3" s="94" t="s">
        <v>12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5"/>
      <c r="AD3" s="95"/>
    </row>
    <row r="4" spans="1:30" s="96" customFormat="1" ht="15.75" x14ac:dyDescent="0.25">
      <c r="A4" s="94" t="s">
        <v>211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5"/>
      <c r="AD4" s="95"/>
    </row>
    <row r="5" spans="1:30" s="96" customFormat="1" ht="15.75" x14ac:dyDescent="0.25">
      <c r="A5" s="94" t="s">
        <v>249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5"/>
      <c r="AD5" s="95"/>
    </row>
    <row r="6" spans="1:30" s="96" customFormat="1" ht="15.75" x14ac:dyDescent="0.25">
      <c r="A6" s="94" t="s">
        <v>250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5"/>
      <c r="AD6" s="95"/>
    </row>
    <row r="8" spans="1:30" x14ac:dyDescent="0.25">
      <c r="A8" s="114" t="s">
        <v>213</v>
      </c>
      <c r="B8" s="114" t="s">
        <v>214</v>
      </c>
      <c r="C8" s="114" t="s">
        <v>215</v>
      </c>
      <c r="D8" s="114" t="s">
        <v>216</v>
      </c>
      <c r="E8" s="114" t="s">
        <v>217</v>
      </c>
      <c r="F8" s="114" t="s">
        <v>218</v>
      </c>
      <c r="G8" s="114" t="s">
        <v>219</v>
      </c>
      <c r="H8" s="114" t="s">
        <v>220</v>
      </c>
      <c r="I8" s="114" t="s">
        <v>221</v>
      </c>
      <c r="J8" s="114" t="s">
        <v>222</v>
      </c>
      <c r="K8" s="114" t="s">
        <v>190</v>
      </c>
      <c r="L8" s="114" t="s">
        <v>16</v>
      </c>
      <c r="M8" s="114" t="s">
        <v>223</v>
      </c>
      <c r="N8" s="114" t="s">
        <v>13</v>
      </c>
      <c r="O8" s="124" t="s">
        <v>13</v>
      </c>
      <c r="P8" s="125"/>
      <c r="Q8" s="126"/>
      <c r="R8" s="114" t="s">
        <v>226</v>
      </c>
      <c r="S8" s="127" t="s">
        <v>227</v>
      </c>
      <c r="T8" s="128"/>
      <c r="U8" s="114" t="s">
        <v>230</v>
      </c>
      <c r="V8" s="1" t="s">
        <v>231</v>
      </c>
      <c r="W8" s="1"/>
      <c r="X8" s="1"/>
      <c r="Y8" s="1"/>
      <c r="Z8" s="1"/>
      <c r="AA8" s="1"/>
      <c r="AB8" s="1"/>
      <c r="AC8" s="114" t="s">
        <v>239</v>
      </c>
      <c r="AD8" s="114" t="s">
        <v>240</v>
      </c>
    </row>
    <row r="9" spans="1:30" ht="18" x14ac:dyDescent="0.25">
      <c r="A9" s="115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2" t="s">
        <v>14</v>
      </c>
      <c r="P9" s="2" t="s">
        <v>224</v>
      </c>
      <c r="Q9" s="2" t="s">
        <v>225</v>
      </c>
      <c r="R9" s="115"/>
      <c r="S9" s="2" t="s">
        <v>228</v>
      </c>
      <c r="T9" s="2" t="s">
        <v>229</v>
      </c>
      <c r="U9" s="115"/>
      <c r="V9" s="2" t="s">
        <v>232</v>
      </c>
      <c r="W9" s="2" t="s">
        <v>233</v>
      </c>
      <c r="X9" s="2" t="s">
        <v>234</v>
      </c>
      <c r="Y9" s="2" t="s">
        <v>235</v>
      </c>
      <c r="Z9" s="2" t="s">
        <v>236</v>
      </c>
      <c r="AA9" s="2" t="s">
        <v>237</v>
      </c>
      <c r="AB9" s="2" t="s">
        <v>238</v>
      </c>
      <c r="AC9" s="115"/>
      <c r="AD9" s="115"/>
    </row>
    <row r="10" spans="1:30" x14ac:dyDescent="0.25">
      <c r="A10" s="3"/>
      <c r="B10" s="3"/>
      <c r="C10" s="3"/>
      <c r="D10" s="4"/>
      <c r="E10" s="5" t="s">
        <v>194</v>
      </c>
      <c r="F10" s="3"/>
      <c r="G10" s="3"/>
      <c r="H10" s="3"/>
      <c r="I10" s="3"/>
      <c r="J10" s="3"/>
      <c r="K10" s="3"/>
      <c r="L10" s="15"/>
      <c r="M10" s="15"/>
      <c r="N10" s="15"/>
      <c r="O10" s="15"/>
      <c r="P10" s="15"/>
      <c r="Q10" s="15"/>
      <c r="R10" s="15"/>
      <c r="S10" s="3"/>
      <c r="T10" s="3"/>
      <c r="U10" s="116"/>
      <c r="V10" s="117"/>
      <c r="W10" s="117"/>
      <c r="X10" s="117"/>
      <c r="Y10" s="117"/>
      <c r="Z10" s="117"/>
      <c r="AA10" s="117"/>
      <c r="AB10" s="117"/>
      <c r="AC10" s="117"/>
      <c r="AD10" s="118"/>
    </row>
    <row r="11" spans="1:30" ht="63" x14ac:dyDescent="0.25">
      <c r="A11" s="6">
        <v>1</v>
      </c>
      <c r="B11" s="6" t="s">
        <v>251</v>
      </c>
      <c r="C11" s="7" t="s">
        <v>194</v>
      </c>
      <c r="D11" s="6" t="s">
        <v>64</v>
      </c>
      <c r="E11" s="8" t="s">
        <v>65</v>
      </c>
      <c r="F11" s="6" t="s">
        <v>19</v>
      </c>
      <c r="G11" s="7" t="s">
        <v>20</v>
      </c>
      <c r="H11" s="8" t="s">
        <v>3</v>
      </c>
      <c r="I11" s="9" t="s">
        <v>252</v>
      </c>
      <c r="J11" s="10" t="s">
        <v>244</v>
      </c>
      <c r="K11" s="9" t="s">
        <v>195</v>
      </c>
      <c r="L11" s="16">
        <v>0</v>
      </c>
      <c r="M11" s="68">
        <v>10717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1">
        <f>Q11/M11</f>
        <v>0</v>
      </c>
      <c r="T11" s="11">
        <v>0</v>
      </c>
      <c r="U11" s="6" t="s">
        <v>253</v>
      </c>
      <c r="V11" s="6" t="s">
        <v>62</v>
      </c>
      <c r="W11" s="6" t="s">
        <v>193</v>
      </c>
      <c r="X11" s="6" t="s">
        <v>193</v>
      </c>
      <c r="Y11" s="6" t="s">
        <v>66</v>
      </c>
      <c r="Z11" s="8" t="s">
        <v>193</v>
      </c>
      <c r="AA11" s="8" t="s">
        <v>193</v>
      </c>
      <c r="AB11" s="8"/>
      <c r="AC11" s="8" t="s">
        <v>254</v>
      </c>
      <c r="AD11" s="8"/>
    </row>
    <row r="12" spans="1:30" ht="27" x14ac:dyDescent="0.25">
      <c r="A12" s="4">
        <v>1</v>
      </c>
      <c r="B12" s="3"/>
      <c r="C12" s="12"/>
      <c r="D12" s="4"/>
      <c r="E12" s="5" t="s">
        <v>255</v>
      </c>
      <c r="F12" s="3"/>
      <c r="G12" s="3"/>
      <c r="H12" s="3"/>
      <c r="I12" s="3"/>
      <c r="J12" s="3"/>
      <c r="K12" s="3"/>
      <c r="L12" s="17">
        <f t="shared" ref="L12:R13" si="0">+L11</f>
        <v>0</v>
      </c>
      <c r="M12" s="17">
        <f t="shared" si="0"/>
        <v>10717</v>
      </c>
      <c r="N12" s="17">
        <f t="shared" si="0"/>
        <v>0</v>
      </c>
      <c r="O12" s="17">
        <f t="shared" si="0"/>
        <v>0</v>
      </c>
      <c r="P12" s="17">
        <f t="shared" si="0"/>
        <v>0</v>
      </c>
      <c r="Q12" s="17">
        <f t="shared" si="0"/>
        <v>0</v>
      </c>
      <c r="R12" s="17">
        <f t="shared" si="0"/>
        <v>0</v>
      </c>
      <c r="S12" s="14">
        <f>Q12/M12</f>
        <v>0</v>
      </c>
      <c r="T12" s="14">
        <f>(+T11)/A12</f>
        <v>0</v>
      </c>
      <c r="U12" s="119" t="s">
        <v>247</v>
      </c>
      <c r="V12" s="120"/>
      <c r="W12" s="120"/>
      <c r="X12" s="120"/>
      <c r="Y12" s="120"/>
      <c r="Z12" s="120"/>
      <c r="AA12" s="120"/>
      <c r="AB12" s="120"/>
      <c r="AC12" s="120"/>
      <c r="AD12" s="121"/>
    </row>
    <row r="13" spans="1:30" ht="18" x14ac:dyDescent="0.25">
      <c r="A13" s="4">
        <f>+A12</f>
        <v>1</v>
      </c>
      <c r="B13" s="3"/>
      <c r="C13" s="3"/>
      <c r="D13" s="4"/>
      <c r="E13" s="5" t="s">
        <v>248</v>
      </c>
      <c r="F13" s="3"/>
      <c r="G13" s="3"/>
      <c r="H13" s="3"/>
      <c r="I13" s="3"/>
      <c r="J13" s="13"/>
      <c r="K13" s="13"/>
      <c r="L13" s="17">
        <f t="shared" si="0"/>
        <v>0</v>
      </c>
      <c r="M13" s="17">
        <f t="shared" si="0"/>
        <v>10717</v>
      </c>
      <c r="N13" s="17">
        <f t="shared" si="0"/>
        <v>0</v>
      </c>
      <c r="O13" s="17">
        <f t="shared" si="0"/>
        <v>0</v>
      </c>
      <c r="P13" s="17">
        <f t="shared" si="0"/>
        <v>0</v>
      </c>
      <c r="Q13" s="17">
        <f t="shared" si="0"/>
        <v>0</v>
      </c>
      <c r="R13" s="17">
        <f t="shared" si="0"/>
        <v>0</v>
      </c>
      <c r="S13" s="122"/>
      <c r="T13" s="123"/>
      <c r="U13" s="120"/>
      <c r="V13" s="120"/>
      <c r="W13" s="120"/>
      <c r="X13" s="120"/>
      <c r="Y13" s="120"/>
      <c r="Z13" s="120"/>
      <c r="AA13" s="120"/>
      <c r="AB13" s="120"/>
      <c r="AC13" s="120"/>
      <c r="AD13" s="121"/>
    </row>
    <row r="17" spans="10:10" x14ac:dyDescent="0.25">
      <c r="J17" t="s">
        <v>489</v>
      </c>
    </row>
  </sheetData>
  <mergeCells count="23"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M8:M9"/>
    <mergeCell ref="N8:N9"/>
    <mergeCell ref="O8:Q8"/>
    <mergeCell ref="S8:T8"/>
    <mergeCell ref="R8:R9"/>
    <mergeCell ref="AC8:AC9"/>
    <mergeCell ref="AD8:AD9"/>
    <mergeCell ref="U10:AD10"/>
    <mergeCell ref="U12:AD12"/>
    <mergeCell ref="S13:AD13"/>
    <mergeCell ref="U8:U9"/>
  </mergeCells>
  <printOptions horizontalCentered="1" verticalCentered="1"/>
  <pageMargins left="0" right="0" top="0" bottom="0" header="0" footer="0"/>
  <pageSetup scale="50" orientation="landscape" horizontalDpi="4294967292" verticalDpi="0" r:id="rId1"/>
  <headerFooter>
    <oddHeader>&amp;RANEXO 4.A.21 PAG. &amp;P DE &amp;N</oddHeader>
    <oddFooter>&amp;F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AD13"/>
  <sheetViews>
    <sheetView workbookViewId="0">
      <selection activeCell="G16" sqref="G16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9.42578125" customWidth="1"/>
    <col min="8" max="8" width="8.7109375" customWidth="1"/>
    <col min="9" max="9" width="10.42578125" customWidth="1"/>
    <col min="10" max="10" width="6.28515625" customWidth="1"/>
    <col min="11" max="11" width="7.42578125" customWidth="1"/>
    <col min="12" max="12" width="11" customWidth="1"/>
    <col min="13" max="13" width="12.140625" customWidth="1"/>
    <col min="14" max="14" width="11.140625" customWidth="1"/>
    <col min="15" max="18" width="11" customWidth="1"/>
    <col min="19" max="20" width="4.5703125" customWidth="1"/>
    <col min="21" max="21" width="5.85546875" customWidth="1"/>
    <col min="22" max="28" width="7.42578125" customWidth="1"/>
    <col min="29" max="29" width="0" hidden="1" customWidth="1"/>
    <col min="30" max="30" width="7.28515625" customWidth="1"/>
  </cols>
  <sheetData>
    <row r="2" spans="1:30" s="96" customFormat="1" ht="15.75" x14ac:dyDescent="0.25">
      <c r="A2" s="94" t="s">
        <v>488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5"/>
      <c r="AD2" s="95"/>
    </row>
    <row r="3" spans="1:30" s="96" customFormat="1" ht="15.75" x14ac:dyDescent="0.25">
      <c r="A3" s="94" t="s">
        <v>12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5"/>
      <c r="AD3" s="95"/>
    </row>
    <row r="4" spans="1:30" s="96" customFormat="1" ht="15.75" x14ac:dyDescent="0.25">
      <c r="A4" s="94" t="s">
        <v>211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5"/>
      <c r="AD4" s="95"/>
    </row>
    <row r="5" spans="1:30" s="96" customFormat="1" ht="15.75" x14ac:dyDescent="0.25">
      <c r="A5" s="94" t="s">
        <v>441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5"/>
      <c r="AD5" s="95"/>
    </row>
    <row r="6" spans="1:30" s="96" customFormat="1" ht="15.75" x14ac:dyDescent="0.25">
      <c r="A6" s="94" t="s">
        <v>250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5"/>
      <c r="AD6" s="95"/>
    </row>
    <row r="8" spans="1:30" x14ac:dyDescent="0.25">
      <c r="A8" s="114" t="s">
        <v>213</v>
      </c>
      <c r="B8" s="114" t="s">
        <v>214</v>
      </c>
      <c r="C8" s="114" t="s">
        <v>215</v>
      </c>
      <c r="D8" s="114" t="s">
        <v>216</v>
      </c>
      <c r="E8" s="114" t="s">
        <v>217</v>
      </c>
      <c r="F8" s="114" t="s">
        <v>218</v>
      </c>
      <c r="G8" s="114" t="s">
        <v>219</v>
      </c>
      <c r="H8" s="114" t="s">
        <v>220</v>
      </c>
      <c r="I8" s="114" t="s">
        <v>221</v>
      </c>
      <c r="J8" s="114" t="s">
        <v>222</v>
      </c>
      <c r="K8" s="114" t="s">
        <v>190</v>
      </c>
      <c r="L8" s="114" t="s">
        <v>16</v>
      </c>
      <c r="M8" s="114" t="s">
        <v>223</v>
      </c>
      <c r="N8" s="114" t="s">
        <v>13</v>
      </c>
      <c r="O8" s="124" t="s">
        <v>13</v>
      </c>
      <c r="P8" s="125"/>
      <c r="Q8" s="126"/>
      <c r="R8" s="114" t="s">
        <v>226</v>
      </c>
      <c r="S8" s="127" t="s">
        <v>227</v>
      </c>
      <c r="T8" s="128"/>
      <c r="U8" s="114" t="s">
        <v>230</v>
      </c>
      <c r="V8" s="1" t="s">
        <v>231</v>
      </c>
      <c r="W8" s="1"/>
      <c r="X8" s="1"/>
      <c r="Y8" s="1"/>
      <c r="Z8" s="1"/>
      <c r="AA8" s="1"/>
      <c r="AB8" s="1"/>
      <c r="AC8" s="114" t="s">
        <v>239</v>
      </c>
      <c r="AD8" s="114" t="s">
        <v>240</v>
      </c>
    </row>
    <row r="9" spans="1:30" ht="18" x14ac:dyDescent="0.25">
      <c r="A9" s="115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2" t="s">
        <v>14</v>
      </c>
      <c r="P9" s="2" t="s">
        <v>224</v>
      </c>
      <c r="Q9" s="2" t="s">
        <v>225</v>
      </c>
      <c r="R9" s="115"/>
      <c r="S9" s="2" t="s">
        <v>228</v>
      </c>
      <c r="T9" s="2" t="s">
        <v>229</v>
      </c>
      <c r="U9" s="115"/>
      <c r="V9" s="2" t="s">
        <v>232</v>
      </c>
      <c r="W9" s="2" t="s">
        <v>233</v>
      </c>
      <c r="X9" s="2" t="s">
        <v>234</v>
      </c>
      <c r="Y9" s="2" t="s">
        <v>235</v>
      </c>
      <c r="Z9" s="2" t="s">
        <v>236</v>
      </c>
      <c r="AA9" s="2" t="s">
        <v>237</v>
      </c>
      <c r="AB9" s="2" t="s">
        <v>238</v>
      </c>
      <c r="AC9" s="115"/>
      <c r="AD9" s="115"/>
    </row>
    <row r="10" spans="1:30" x14ac:dyDescent="0.25">
      <c r="A10" s="3"/>
      <c r="B10" s="3"/>
      <c r="C10" s="3"/>
      <c r="D10" s="4"/>
      <c r="E10" s="5" t="s">
        <v>194</v>
      </c>
      <c r="F10" s="3"/>
      <c r="G10" s="3"/>
      <c r="H10" s="3"/>
      <c r="I10" s="3"/>
      <c r="J10" s="3"/>
      <c r="K10" s="3"/>
      <c r="L10" s="15"/>
      <c r="M10" s="15"/>
      <c r="N10" s="15"/>
      <c r="O10" s="15"/>
      <c r="P10" s="15"/>
      <c r="Q10" s="15"/>
      <c r="R10" s="15"/>
      <c r="S10" s="3"/>
      <c r="T10" s="3"/>
      <c r="U10" s="116"/>
      <c r="V10" s="117"/>
      <c r="W10" s="117"/>
      <c r="X10" s="117"/>
      <c r="Y10" s="117"/>
      <c r="Z10" s="117"/>
      <c r="AA10" s="117"/>
      <c r="AB10" s="117"/>
      <c r="AC10" s="117"/>
      <c r="AD10" s="118"/>
    </row>
    <row r="11" spans="1:30" ht="52.5" x14ac:dyDescent="0.25">
      <c r="A11" s="6">
        <v>1</v>
      </c>
      <c r="B11" s="81" t="s">
        <v>258</v>
      </c>
      <c r="C11" s="81" t="s">
        <v>257</v>
      </c>
      <c r="D11" s="80" t="s">
        <v>480</v>
      </c>
      <c r="E11" s="81" t="s">
        <v>481</v>
      </c>
      <c r="F11" s="80" t="s">
        <v>17</v>
      </c>
      <c r="G11" s="80" t="s">
        <v>482</v>
      </c>
      <c r="H11" s="80" t="s">
        <v>483</v>
      </c>
      <c r="I11" s="80" t="s">
        <v>484</v>
      </c>
      <c r="J11" s="81" t="s">
        <v>485</v>
      </c>
      <c r="K11" s="81" t="s">
        <v>486</v>
      </c>
      <c r="L11" s="16">
        <v>0</v>
      </c>
      <c r="M11" s="68">
        <v>545.79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1">
        <f>Q11/M11</f>
        <v>0</v>
      </c>
      <c r="T11" s="11">
        <v>0</v>
      </c>
      <c r="U11" s="6" t="s">
        <v>253</v>
      </c>
      <c r="V11" s="6" t="s">
        <v>62</v>
      </c>
      <c r="W11" s="6" t="s">
        <v>193</v>
      </c>
      <c r="X11" s="6" t="s">
        <v>193</v>
      </c>
      <c r="Y11" s="6" t="s">
        <v>66</v>
      </c>
      <c r="Z11" s="8" t="s">
        <v>193</v>
      </c>
      <c r="AA11" s="8" t="s">
        <v>193</v>
      </c>
      <c r="AB11" s="8"/>
      <c r="AC11" s="8" t="s">
        <v>254</v>
      </c>
      <c r="AD11" s="8"/>
    </row>
    <row r="12" spans="1:30" ht="27" x14ac:dyDescent="0.25">
      <c r="A12" s="4">
        <v>1</v>
      </c>
      <c r="B12" s="3"/>
      <c r="C12" s="12"/>
      <c r="D12" s="4"/>
      <c r="E12" s="5" t="s">
        <v>255</v>
      </c>
      <c r="F12" s="3"/>
      <c r="G12" s="3"/>
      <c r="H12" s="3"/>
      <c r="I12" s="3"/>
      <c r="J12" s="3"/>
      <c r="K12" s="3"/>
      <c r="L12" s="17">
        <f t="shared" ref="L12:R13" si="0">+L11</f>
        <v>0</v>
      </c>
      <c r="M12" s="17">
        <f t="shared" si="0"/>
        <v>545.79</v>
      </c>
      <c r="N12" s="17">
        <f t="shared" si="0"/>
        <v>0</v>
      </c>
      <c r="O12" s="17">
        <f t="shared" si="0"/>
        <v>0</v>
      </c>
      <c r="P12" s="17">
        <f t="shared" si="0"/>
        <v>0</v>
      </c>
      <c r="Q12" s="17">
        <f t="shared" si="0"/>
        <v>0</v>
      </c>
      <c r="R12" s="17">
        <f t="shared" si="0"/>
        <v>0</v>
      </c>
      <c r="S12" s="14">
        <f>Q12/M12</f>
        <v>0</v>
      </c>
      <c r="T12" s="14">
        <f>(+T11)/A12</f>
        <v>0</v>
      </c>
      <c r="U12" s="119" t="s">
        <v>247</v>
      </c>
      <c r="V12" s="120"/>
      <c r="W12" s="120"/>
      <c r="X12" s="120"/>
      <c r="Y12" s="120"/>
      <c r="Z12" s="120"/>
      <c r="AA12" s="120"/>
      <c r="AB12" s="120"/>
      <c r="AC12" s="120"/>
      <c r="AD12" s="121"/>
    </row>
    <row r="13" spans="1:30" ht="18" x14ac:dyDescent="0.25">
      <c r="A13" s="4">
        <f>+A12</f>
        <v>1</v>
      </c>
      <c r="B13" s="3"/>
      <c r="C13" s="3"/>
      <c r="D13" s="4"/>
      <c r="E13" s="5" t="s">
        <v>248</v>
      </c>
      <c r="F13" s="3"/>
      <c r="G13" s="3"/>
      <c r="H13" s="3"/>
      <c r="I13" s="3"/>
      <c r="J13" s="13"/>
      <c r="K13" s="13"/>
      <c r="L13" s="17">
        <f t="shared" si="0"/>
        <v>0</v>
      </c>
      <c r="M13" s="17">
        <f t="shared" si="0"/>
        <v>545.79</v>
      </c>
      <c r="N13" s="17">
        <f t="shared" si="0"/>
        <v>0</v>
      </c>
      <c r="O13" s="17">
        <f t="shared" si="0"/>
        <v>0</v>
      </c>
      <c r="P13" s="17">
        <f t="shared" si="0"/>
        <v>0</v>
      </c>
      <c r="Q13" s="17">
        <f t="shared" si="0"/>
        <v>0</v>
      </c>
      <c r="R13" s="17">
        <f t="shared" si="0"/>
        <v>0</v>
      </c>
      <c r="S13" s="122"/>
      <c r="T13" s="123"/>
      <c r="U13" s="120"/>
      <c r="V13" s="120"/>
      <c r="W13" s="120"/>
      <c r="X13" s="120"/>
      <c r="Y13" s="120"/>
      <c r="Z13" s="120"/>
      <c r="AA13" s="120"/>
      <c r="AB13" s="120"/>
      <c r="AC13" s="120"/>
      <c r="AD13" s="121"/>
    </row>
  </sheetData>
  <mergeCells count="23"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M8:M9"/>
    <mergeCell ref="N8:N9"/>
    <mergeCell ref="O8:Q8"/>
    <mergeCell ref="R8:R9"/>
    <mergeCell ref="S8:T8"/>
    <mergeCell ref="AC8:AC9"/>
    <mergeCell ref="AD8:AD9"/>
    <mergeCell ref="U10:AD10"/>
    <mergeCell ref="U12:AD12"/>
    <mergeCell ref="S13:AD13"/>
    <mergeCell ref="U8:U9"/>
  </mergeCells>
  <printOptions horizontalCentered="1" verticalCentered="1"/>
  <pageMargins left="0" right="0" top="0" bottom="0" header="0" footer="0"/>
  <pageSetup scale="50" orientation="landscape" horizontalDpi="4294967292" verticalDpi="0" r:id="rId1"/>
  <headerFooter>
    <oddHeader>&amp;RANEXO 4.A.22 PAG. &amp;P DE &amp;N</oddHeader>
    <oddFooter>&amp;F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AD17"/>
  <sheetViews>
    <sheetView topLeftCell="A7" workbookViewId="0">
      <selection activeCell="H18" sqref="H18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0" hidden="1" customWidth="1"/>
    <col min="30" max="30" width="8.7109375" customWidth="1"/>
  </cols>
  <sheetData>
    <row r="2" spans="1:30" s="96" customFormat="1" ht="15.75" x14ac:dyDescent="0.25">
      <c r="A2" s="94" t="s">
        <v>488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5"/>
      <c r="AD2" s="95"/>
    </row>
    <row r="3" spans="1:30" s="96" customFormat="1" ht="15.75" x14ac:dyDescent="0.25">
      <c r="A3" s="94" t="s">
        <v>12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5"/>
      <c r="AD3" s="95"/>
    </row>
    <row r="4" spans="1:30" s="96" customFormat="1" ht="15.75" x14ac:dyDescent="0.25">
      <c r="A4" s="94" t="s">
        <v>211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5"/>
      <c r="AD4" s="95"/>
    </row>
    <row r="5" spans="1:30" s="96" customFormat="1" ht="15.75" x14ac:dyDescent="0.25">
      <c r="A5" s="94" t="s">
        <v>332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5"/>
      <c r="AD5" s="95"/>
    </row>
    <row r="6" spans="1:30" s="96" customFormat="1" ht="15.75" x14ac:dyDescent="0.25">
      <c r="A6" s="94" t="s">
        <v>479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5"/>
      <c r="AD6" s="95"/>
    </row>
    <row r="8" spans="1:30" x14ac:dyDescent="0.25">
      <c r="A8" s="114" t="s">
        <v>213</v>
      </c>
      <c r="B8" s="114" t="s">
        <v>214</v>
      </c>
      <c r="C8" s="114" t="s">
        <v>215</v>
      </c>
      <c r="D8" s="114" t="s">
        <v>216</v>
      </c>
      <c r="E8" s="114" t="s">
        <v>217</v>
      </c>
      <c r="F8" s="114" t="s">
        <v>218</v>
      </c>
      <c r="G8" s="114" t="s">
        <v>219</v>
      </c>
      <c r="H8" s="114" t="s">
        <v>220</v>
      </c>
      <c r="I8" s="114" t="s">
        <v>221</v>
      </c>
      <c r="J8" s="114" t="s">
        <v>222</v>
      </c>
      <c r="K8" s="114" t="s">
        <v>190</v>
      </c>
      <c r="L8" s="114" t="s">
        <v>16</v>
      </c>
      <c r="M8" s="114" t="s">
        <v>223</v>
      </c>
      <c r="N8" s="114" t="s">
        <v>13</v>
      </c>
      <c r="O8" s="124" t="s">
        <v>13</v>
      </c>
      <c r="P8" s="125"/>
      <c r="Q8" s="126"/>
      <c r="R8" s="114" t="s">
        <v>226</v>
      </c>
      <c r="S8" s="127" t="s">
        <v>227</v>
      </c>
      <c r="T8" s="128"/>
      <c r="U8" s="114" t="s">
        <v>230</v>
      </c>
      <c r="V8" s="1" t="s">
        <v>231</v>
      </c>
      <c r="W8" s="1"/>
      <c r="X8" s="1"/>
      <c r="Y8" s="1"/>
      <c r="Z8" s="1"/>
      <c r="AA8" s="1"/>
      <c r="AB8" s="1"/>
      <c r="AC8" s="114" t="s">
        <v>239</v>
      </c>
      <c r="AD8" s="114" t="s">
        <v>240</v>
      </c>
    </row>
    <row r="9" spans="1:30" ht="18" x14ac:dyDescent="0.25">
      <c r="A9" s="115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2" t="s">
        <v>14</v>
      </c>
      <c r="P9" s="2" t="s">
        <v>224</v>
      </c>
      <c r="Q9" s="2" t="s">
        <v>225</v>
      </c>
      <c r="R9" s="115"/>
      <c r="S9" s="2" t="s">
        <v>228</v>
      </c>
      <c r="T9" s="2" t="s">
        <v>229</v>
      </c>
      <c r="U9" s="115"/>
      <c r="V9" s="2" t="s">
        <v>232</v>
      </c>
      <c r="W9" s="2" t="s">
        <v>233</v>
      </c>
      <c r="X9" s="2" t="s">
        <v>234</v>
      </c>
      <c r="Y9" s="2" t="s">
        <v>235</v>
      </c>
      <c r="Z9" s="2" t="s">
        <v>236</v>
      </c>
      <c r="AA9" s="2" t="s">
        <v>237</v>
      </c>
      <c r="AB9" s="2" t="s">
        <v>238</v>
      </c>
      <c r="AC9" s="115"/>
      <c r="AD9" s="115"/>
    </row>
    <row r="10" spans="1:30" x14ac:dyDescent="0.25">
      <c r="A10" s="3"/>
      <c r="B10" s="3"/>
      <c r="C10" s="3"/>
      <c r="D10" s="4"/>
      <c r="E10" s="5" t="s">
        <v>199</v>
      </c>
      <c r="F10" s="3"/>
      <c r="G10" s="3"/>
      <c r="H10" s="3"/>
      <c r="I10" s="3"/>
      <c r="J10" s="3"/>
      <c r="K10" s="3"/>
      <c r="L10" s="15"/>
      <c r="M10" s="15"/>
      <c r="N10" s="15"/>
      <c r="O10" s="15"/>
      <c r="P10" s="15"/>
      <c r="Q10" s="15"/>
      <c r="R10" s="15"/>
      <c r="S10" s="3"/>
      <c r="T10" s="3"/>
      <c r="U10" s="116"/>
      <c r="V10" s="117"/>
      <c r="W10" s="117"/>
      <c r="X10" s="117"/>
      <c r="Y10" s="117"/>
      <c r="Z10" s="117"/>
      <c r="AA10" s="117"/>
      <c r="AB10" s="117"/>
      <c r="AC10" s="117"/>
      <c r="AD10" s="118"/>
    </row>
    <row r="11" spans="1:30" ht="54" x14ac:dyDescent="0.25">
      <c r="A11" s="6">
        <v>1</v>
      </c>
      <c r="B11" s="6" t="s">
        <v>285</v>
      </c>
      <c r="C11" s="7" t="s">
        <v>199</v>
      </c>
      <c r="D11" s="6" t="s">
        <v>87</v>
      </c>
      <c r="E11" s="8" t="s">
        <v>88</v>
      </c>
      <c r="F11" s="6" t="s">
        <v>17</v>
      </c>
      <c r="G11" s="7" t="s">
        <v>18</v>
      </c>
      <c r="H11" s="8" t="s">
        <v>4</v>
      </c>
      <c r="I11" s="9" t="s">
        <v>252</v>
      </c>
      <c r="J11" s="10" t="s">
        <v>244</v>
      </c>
      <c r="K11" s="9" t="s">
        <v>205</v>
      </c>
      <c r="L11" s="16">
        <v>0</v>
      </c>
      <c r="M11" s="16">
        <v>783062.57</v>
      </c>
      <c r="N11" s="16">
        <v>683760.04</v>
      </c>
      <c r="O11" s="16">
        <v>0</v>
      </c>
      <c r="P11" s="16">
        <v>683760.04</v>
      </c>
      <c r="Q11" s="16">
        <v>683760.04</v>
      </c>
      <c r="R11" s="16">
        <v>683760.04</v>
      </c>
      <c r="S11" s="11">
        <f>Q11/M11</f>
        <v>0.87318697917077059</v>
      </c>
      <c r="T11" s="11">
        <v>1</v>
      </c>
      <c r="U11" s="6" t="s">
        <v>253</v>
      </c>
      <c r="V11" s="6" t="s">
        <v>89</v>
      </c>
      <c r="W11" s="82">
        <v>42950</v>
      </c>
      <c r="X11" s="82">
        <v>42950</v>
      </c>
      <c r="Y11" s="6" t="s">
        <v>61</v>
      </c>
      <c r="Z11" s="83">
        <v>42980</v>
      </c>
      <c r="AA11" s="83">
        <v>42980</v>
      </c>
      <c r="AB11" s="8"/>
      <c r="AC11" s="8" t="s">
        <v>265</v>
      </c>
      <c r="AD11" s="8"/>
    </row>
    <row r="12" spans="1:30" ht="54" x14ac:dyDescent="0.25">
      <c r="A12" s="6">
        <v>2</v>
      </c>
      <c r="B12" s="6" t="s">
        <v>285</v>
      </c>
      <c r="C12" s="7" t="s">
        <v>199</v>
      </c>
      <c r="D12" s="6" t="s">
        <v>90</v>
      </c>
      <c r="E12" s="8" t="s">
        <v>91</v>
      </c>
      <c r="F12" s="6" t="s">
        <v>92</v>
      </c>
      <c r="G12" s="7" t="s">
        <v>93</v>
      </c>
      <c r="H12" s="8" t="s">
        <v>4</v>
      </c>
      <c r="I12" s="9" t="s">
        <v>252</v>
      </c>
      <c r="J12" s="10" t="s">
        <v>244</v>
      </c>
      <c r="K12" s="9" t="s">
        <v>206</v>
      </c>
      <c r="L12" s="16">
        <v>0</v>
      </c>
      <c r="M12" s="16">
        <v>3708750</v>
      </c>
      <c r="N12" s="16">
        <v>2593712.6</v>
      </c>
      <c r="O12" s="16">
        <v>0</v>
      </c>
      <c r="P12" s="16">
        <v>2593712.6</v>
      </c>
      <c r="Q12" s="16">
        <v>2593712.6</v>
      </c>
      <c r="R12" s="16">
        <v>2593712.6</v>
      </c>
      <c r="S12" s="11">
        <f>Q12/M12</f>
        <v>0.69934953825412882</v>
      </c>
      <c r="T12" s="11">
        <v>0.85</v>
      </c>
      <c r="U12" s="6" t="s">
        <v>253</v>
      </c>
      <c r="V12" s="6" t="s">
        <v>62</v>
      </c>
      <c r="W12" s="82">
        <v>42930</v>
      </c>
      <c r="X12" s="82">
        <v>42930</v>
      </c>
      <c r="Y12" s="6" t="s">
        <v>56</v>
      </c>
      <c r="Z12" s="8" t="s">
        <v>193</v>
      </c>
      <c r="AA12" s="8" t="s">
        <v>193</v>
      </c>
      <c r="AB12" s="8"/>
      <c r="AC12" s="8" t="s">
        <v>267</v>
      </c>
      <c r="AD12" s="8"/>
    </row>
    <row r="13" spans="1:30" ht="18" x14ac:dyDescent="0.25">
      <c r="A13" s="18">
        <v>2</v>
      </c>
      <c r="B13" s="13"/>
      <c r="C13" s="13"/>
      <c r="D13" s="4"/>
      <c r="E13" s="5" t="s">
        <v>274</v>
      </c>
      <c r="F13" s="13"/>
      <c r="G13" s="13"/>
      <c r="H13" s="13"/>
      <c r="I13" s="13"/>
      <c r="J13" s="13"/>
      <c r="K13" s="13"/>
      <c r="L13" s="17">
        <f t="shared" ref="L13:R13" si="0">+L11+L12</f>
        <v>0</v>
      </c>
      <c r="M13" s="17">
        <f t="shared" si="0"/>
        <v>4491812.57</v>
      </c>
      <c r="N13" s="17">
        <f t="shared" si="0"/>
        <v>3277472.64</v>
      </c>
      <c r="O13" s="17">
        <f t="shared" si="0"/>
        <v>0</v>
      </c>
      <c r="P13" s="17">
        <f t="shared" si="0"/>
        <v>3277472.64</v>
      </c>
      <c r="Q13" s="17">
        <f t="shared" si="0"/>
        <v>3277472.64</v>
      </c>
      <c r="R13" s="17">
        <f t="shared" si="0"/>
        <v>3277472.64</v>
      </c>
      <c r="S13" s="14">
        <f xml:space="preserve"> Q13/M13</f>
        <v>0.72965480837059948</v>
      </c>
      <c r="T13" s="14">
        <f>(+T11+T12)/A13</f>
        <v>0.92500000000000004</v>
      </c>
      <c r="U13" s="131" t="s">
        <v>247</v>
      </c>
      <c r="V13" s="131"/>
      <c r="W13" s="131"/>
      <c r="X13" s="131"/>
      <c r="Y13" s="131"/>
      <c r="Z13" s="131"/>
      <c r="AA13" s="131"/>
      <c r="AB13" s="131"/>
      <c r="AC13" s="131"/>
      <c r="AD13" s="131"/>
    </row>
    <row r="14" spans="1:30" x14ac:dyDescent="0.25">
      <c r="A14" s="4"/>
      <c r="B14" s="3"/>
      <c r="C14" s="3"/>
      <c r="D14" s="4"/>
      <c r="E14" s="5" t="s">
        <v>209</v>
      </c>
      <c r="F14" s="3"/>
      <c r="G14" s="3"/>
      <c r="H14" s="3"/>
      <c r="I14" s="13"/>
      <c r="J14" s="13"/>
      <c r="K14" s="13"/>
      <c r="L14" s="17"/>
      <c r="M14" s="17"/>
      <c r="N14" s="17"/>
      <c r="O14" s="17"/>
      <c r="P14" s="17"/>
      <c r="Q14" s="17"/>
      <c r="R14" s="17"/>
      <c r="S14" s="14"/>
      <c r="T14" s="14"/>
      <c r="U14" s="119"/>
      <c r="V14" s="120"/>
      <c r="W14" s="120"/>
      <c r="X14" s="120"/>
      <c r="Y14" s="120"/>
      <c r="Z14" s="120"/>
      <c r="AA14" s="120"/>
      <c r="AB14" s="120"/>
      <c r="AC14" s="120"/>
      <c r="AD14" s="121"/>
    </row>
    <row r="15" spans="1:30" ht="54" x14ac:dyDescent="0.25">
      <c r="A15" s="6">
        <v>1</v>
      </c>
      <c r="B15" s="6" t="s">
        <v>333</v>
      </c>
      <c r="C15" s="7" t="s">
        <v>199</v>
      </c>
      <c r="D15" s="6" t="s">
        <v>100</v>
      </c>
      <c r="E15" s="8" t="s">
        <v>101</v>
      </c>
      <c r="F15" s="6" t="s">
        <v>17</v>
      </c>
      <c r="G15" s="7" t="s">
        <v>18</v>
      </c>
      <c r="H15" s="8" t="s">
        <v>4</v>
      </c>
      <c r="I15" s="9" t="s">
        <v>252</v>
      </c>
      <c r="J15" s="10" t="s">
        <v>244</v>
      </c>
      <c r="K15" s="9" t="s">
        <v>210</v>
      </c>
      <c r="L15" s="16">
        <v>0</v>
      </c>
      <c r="M15" s="16">
        <v>4697750</v>
      </c>
      <c r="N15" s="16">
        <v>108793.78</v>
      </c>
      <c r="O15" s="16">
        <v>0</v>
      </c>
      <c r="P15" s="16">
        <v>108793.78</v>
      </c>
      <c r="Q15" s="16">
        <v>108793.78</v>
      </c>
      <c r="R15" s="16">
        <v>108793.78</v>
      </c>
      <c r="S15" s="11">
        <f>Q15/M15</f>
        <v>2.3158699377361501E-2</v>
      </c>
      <c r="T15" s="11">
        <v>0.65</v>
      </c>
      <c r="U15" s="6" t="s">
        <v>253</v>
      </c>
      <c r="V15" s="6" t="s">
        <v>85</v>
      </c>
      <c r="W15" s="82">
        <v>42928</v>
      </c>
      <c r="X15" s="82">
        <v>42928</v>
      </c>
      <c r="Y15" s="6" t="s">
        <v>61</v>
      </c>
      <c r="Z15" s="8" t="s">
        <v>193</v>
      </c>
      <c r="AA15" s="8" t="s">
        <v>193</v>
      </c>
      <c r="AB15" s="8"/>
      <c r="AC15" s="8" t="s">
        <v>265</v>
      </c>
      <c r="AD15" s="8"/>
    </row>
    <row r="16" spans="1:30" ht="27" x14ac:dyDescent="0.25">
      <c r="A16" s="4">
        <v>1</v>
      </c>
      <c r="B16" s="3"/>
      <c r="C16" s="12"/>
      <c r="D16" s="4"/>
      <c r="E16" s="5" t="s">
        <v>334</v>
      </c>
      <c r="F16" s="3"/>
      <c r="G16" s="3"/>
      <c r="H16" s="3"/>
      <c r="I16" s="3"/>
      <c r="J16" s="3"/>
      <c r="K16" s="3"/>
      <c r="L16" s="17">
        <f t="shared" ref="L16:R16" si="1">+L15</f>
        <v>0</v>
      </c>
      <c r="M16" s="17">
        <f t="shared" si="1"/>
        <v>4697750</v>
      </c>
      <c r="N16" s="17">
        <f t="shared" si="1"/>
        <v>108793.78</v>
      </c>
      <c r="O16" s="17">
        <f t="shared" si="1"/>
        <v>0</v>
      </c>
      <c r="P16" s="17">
        <f t="shared" si="1"/>
        <v>108793.78</v>
      </c>
      <c r="Q16" s="17">
        <f t="shared" si="1"/>
        <v>108793.78</v>
      </c>
      <c r="R16" s="17">
        <f t="shared" si="1"/>
        <v>108793.78</v>
      </c>
      <c r="S16" s="14">
        <f>Q16/M16</f>
        <v>2.3158699377361501E-2</v>
      </c>
      <c r="T16" s="14">
        <f>(+T15)/A16</f>
        <v>0.65</v>
      </c>
      <c r="U16" s="119" t="s">
        <v>247</v>
      </c>
      <c r="V16" s="120"/>
      <c r="W16" s="120"/>
      <c r="X16" s="120"/>
      <c r="Y16" s="120"/>
      <c r="Z16" s="120"/>
      <c r="AA16" s="120"/>
      <c r="AB16" s="120"/>
      <c r="AC16" s="120"/>
      <c r="AD16" s="121"/>
    </row>
    <row r="17" spans="1:30" ht="18" x14ac:dyDescent="0.25">
      <c r="A17" s="4">
        <f>+A13+A16</f>
        <v>3</v>
      </c>
      <c r="B17" s="3"/>
      <c r="C17" s="3"/>
      <c r="D17" s="4"/>
      <c r="E17" s="5" t="s">
        <v>248</v>
      </c>
      <c r="F17" s="3"/>
      <c r="G17" s="3"/>
      <c r="H17" s="3"/>
      <c r="I17" s="3"/>
      <c r="J17" s="13"/>
      <c r="K17" s="13"/>
      <c r="L17" s="17">
        <f t="shared" ref="L17:R17" si="2">+L13+L16</f>
        <v>0</v>
      </c>
      <c r="M17" s="17">
        <f t="shared" si="2"/>
        <v>9189562.5700000003</v>
      </c>
      <c r="N17" s="17">
        <f t="shared" si="2"/>
        <v>3386266.42</v>
      </c>
      <c r="O17" s="17">
        <f t="shared" si="2"/>
        <v>0</v>
      </c>
      <c r="P17" s="17">
        <f t="shared" si="2"/>
        <v>3386266.42</v>
      </c>
      <c r="Q17" s="17">
        <f t="shared" si="2"/>
        <v>3386266.42</v>
      </c>
      <c r="R17" s="17">
        <f t="shared" si="2"/>
        <v>3386266.42</v>
      </c>
      <c r="S17" s="122"/>
      <c r="T17" s="123"/>
      <c r="U17" s="120"/>
      <c r="V17" s="120"/>
      <c r="W17" s="120"/>
      <c r="X17" s="120"/>
      <c r="Y17" s="120"/>
      <c r="Z17" s="120"/>
      <c r="AA17" s="120"/>
      <c r="AB17" s="120"/>
      <c r="AC17" s="120"/>
      <c r="AD17" s="121"/>
    </row>
  </sheetData>
  <mergeCells count="25"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M8:M9"/>
    <mergeCell ref="N8:N9"/>
    <mergeCell ref="O8:Q8"/>
    <mergeCell ref="S8:T8"/>
    <mergeCell ref="R8:R9"/>
    <mergeCell ref="S17:AD17"/>
    <mergeCell ref="AC8:AC9"/>
    <mergeCell ref="AD8:AD9"/>
    <mergeCell ref="U10:AD10"/>
    <mergeCell ref="U13:AD13"/>
    <mergeCell ref="U14:AD14"/>
    <mergeCell ref="U16:AD16"/>
    <mergeCell ref="U8:U9"/>
  </mergeCells>
  <printOptions horizontalCentered="1" verticalCentered="1"/>
  <pageMargins left="0" right="0" top="0" bottom="0" header="0" footer="0"/>
  <pageSetup scale="50" orientation="landscape" horizontalDpi="4294967292" verticalDpi="0" r:id="rId1"/>
  <headerFooter>
    <oddHeader>&amp;RANEXO 4.A.23 PAG. &amp;P DE &amp;N</oddHeader>
    <oddFooter>&amp;F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AD13"/>
  <sheetViews>
    <sheetView workbookViewId="0">
      <selection activeCell="F11" sqref="F11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0" hidden="1" customWidth="1"/>
    <col min="30" max="30" width="8.7109375" customWidth="1"/>
  </cols>
  <sheetData>
    <row r="2" spans="1:30" s="96" customFormat="1" ht="15.75" x14ac:dyDescent="0.25">
      <c r="A2" s="94" t="s">
        <v>387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5"/>
      <c r="AD2" s="95"/>
    </row>
    <row r="3" spans="1:30" s="96" customFormat="1" ht="15.75" x14ac:dyDescent="0.25">
      <c r="A3" s="94" t="s">
        <v>12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5"/>
      <c r="AD3" s="95"/>
    </row>
    <row r="4" spans="1:30" s="96" customFormat="1" ht="15.75" x14ac:dyDescent="0.25">
      <c r="A4" s="94" t="s">
        <v>211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5"/>
      <c r="AD4" s="95"/>
    </row>
    <row r="5" spans="1:30" s="96" customFormat="1" ht="15.75" x14ac:dyDescent="0.25">
      <c r="A5" s="94" t="s">
        <v>319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5"/>
      <c r="AD5" s="95"/>
    </row>
    <row r="6" spans="1:30" s="96" customFormat="1" ht="15.75" x14ac:dyDescent="0.25">
      <c r="A6" s="94" t="s">
        <v>212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5"/>
      <c r="AD6" s="95"/>
    </row>
    <row r="8" spans="1:30" x14ac:dyDescent="0.25">
      <c r="A8" s="114" t="s">
        <v>213</v>
      </c>
      <c r="B8" s="114" t="s">
        <v>214</v>
      </c>
      <c r="C8" s="114" t="s">
        <v>215</v>
      </c>
      <c r="D8" s="114" t="s">
        <v>216</v>
      </c>
      <c r="E8" s="114" t="s">
        <v>217</v>
      </c>
      <c r="F8" s="114" t="s">
        <v>218</v>
      </c>
      <c r="G8" s="114" t="s">
        <v>219</v>
      </c>
      <c r="H8" s="114" t="s">
        <v>220</v>
      </c>
      <c r="I8" s="114" t="s">
        <v>221</v>
      </c>
      <c r="J8" s="114" t="s">
        <v>222</v>
      </c>
      <c r="K8" s="114" t="s">
        <v>190</v>
      </c>
      <c r="L8" s="114" t="s">
        <v>16</v>
      </c>
      <c r="M8" s="114" t="s">
        <v>223</v>
      </c>
      <c r="N8" s="114" t="s">
        <v>13</v>
      </c>
      <c r="O8" s="124" t="s">
        <v>13</v>
      </c>
      <c r="P8" s="125"/>
      <c r="Q8" s="126"/>
      <c r="R8" s="114" t="s">
        <v>226</v>
      </c>
      <c r="S8" s="127" t="s">
        <v>227</v>
      </c>
      <c r="T8" s="128"/>
      <c r="U8" s="114" t="s">
        <v>230</v>
      </c>
      <c r="V8" s="76" t="s">
        <v>231</v>
      </c>
      <c r="W8" s="76"/>
      <c r="X8" s="76"/>
      <c r="Y8" s="76"/>
      <c r="Z8" s="76"/>
      <c r="AA8" s="76"/>
      <c r="AB8" s="76"/>
      <c r="AC8" s="114" t="s">
        <v>239</v>
      </c>
      <c r="AD8" s="114" t="s">
        <v>240</v>
      </c>
    </row>
    <row r="9" spans="1:30" ht="18" x14ac:dyDescent="0.25">
      <c r="A9" s="115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77" t="s">
        <v>14</v>
      </c>
      <c r="P9" s="77" t="s">
        <v>224</v>
      </c>
      <c r="Q9" s="77" t="s">
        <v>225</v>
      </c>
      <c r="R9" s="115"/>
      <c r="S9" s="77" t="s">
        <v>228</v>
      </c>
      <c r="T9" s="77" t="s">
        <v>229</v>
      </c>
      <c r="U9" s="115"/>
      <c r="V9" s="77" t="s">
        <v>232</v>
      </c>
      <c r="W9" s="77" t="s">
        <v>233</v>
      </c>
      <c r="X9" s="77" t="s">
        <v>234</v>
      </c>
      <c r="Y9" s="77" t="s">
        <v>235</v>
      </c>
      <c r="Z9" s="77" t="s">
        <v>236</v>
      </c>
      <c r="AA9" s="77" t="s">
        <v>237</v>
      </c>
      <c r="AB9" s="77" t="s">
        <v>238</v>
      </c>
      <c r="AC9" s="115"/>
      <c r="AD9" s="115"/>
    </row>
    <row r="10" spans="1:30" x14ac:dyDescent="0.25">
      <c r="A10" s="59"/>
      <c r="B10" s="59"/>
      <c r="C10" s="59"/>
      <c r="D10" s="60"/>
      <c r="E10" s="61" t="s">
        <v>191</v>
      </c>
      <c r="F10" s="59"/>
      <c r="G10" s="59"/>
      <c r="H10" s="59"/>
      <c r="I10" s="59"/>
      <c r="J10" s="59"/>
      <c r="K10" s="59"/>
      <c r="L10" s="62"/>
      <c r="M10" s="62"/>
      <c r="N10" s="62"/>
      <c r="O10" s="62"/>
      <c r="P10" s="62"/>
      <c r="Q10" s="62"/>
      <c r="R10" s="62"/>
      <c r="S10" s="59"/>
      <c r="T10" s="59"/>
      <c r="U10" s="116"/>
      <c r="V10" s="117"/>
      <c r="W10" s="117"/>
      <c r="X10" s="117"/>
      <c r="Y10" s="117"/>
      <c r="Z10" s="117"/>
      <c r="AA10" s="117"/>
      <c r="AB10" s="117"/>
      <c r="AC10" s="117"/>
      <c r="AD10" s="118"/>
    </row>
    <row r="11" spans="1:30" ht="117" x14ac:dyDescent="0.25">
      <c r="A11" s="63">
        <v>1</v>
      </c>
      <c r="B11" s="63" t="s">
        <v>320</v>
      </c>
      <c r="C11" s="64" t="s">
        <v>191</v>
      </c>
      <c r="D11" s="63" t="s">
        <v>45</v>
      </c>
      <c r="E11" s="65" t="s">
        <v>46</v>
      </c>
      <c r="F11" s="63" t="s">
        <v>17</v>
      </c>
      <c r="G11" s="64" t="s">
        <v>18</v>
      </c>
      <c r="H11" s="65" t="s">
        <v>5</v>
      </c>
      <c r="I11" s="66" t="s">
        <v>242</v>
      </c>
      <c r="J11" s="67" t="s">
        <v>244</v>
      </c>
      <c r="K11" s="66" t="s">
        <v>192</v>
      </c>
      <c r="L11" s="68">
        <v>0</v>
      </c>
      <c r="M11" s="68">
        <v>373838.21</v>
      </c>
      <c r="N11" s="68">
        <v>373838.21</v>
      </c>
      <c r="O11" s="68">
        <v>0</v>
      </c>
      <c r="P11" s="68">
        <v>373838.21</v>
      </c>
      <c r="Q11" s="68">
        <v>373838.21</v>
      </c>
      <c r="R11" s="68">
        <v>373838.21</v>
      </c>
      <c r="S11" s="69">
        <f>Q11/M11</f>
        <v>1</v>
      </c>
      <c r="T11" s="69">
        <v>1</v>
      </c>
      <c r="U11" s="63" t="s">
        <v>253</v>
      </c>
      <c r="V11" s="63" t="s">
        <v>47</v>
      </c>
      <c r="W11" s="63" t="s">
        <v>442</v>
      </c>
      <c r="X11" s="63" t="s">
        <v>442</v>
      </c>
      <c r="Y11" s="63" t="s">
        <v>48</v>
      </c>
      <c r="Z11" s="65" t="s">
        <v>443</v>
      </c>
      <c r="AA11" s="65" t="s">
        <v>443</v>
      </c>
      <c r="AB11" s="65" t="s">
        <v>401</v>
      </c>
      <c r="AC11" s="65" t="s">
        <v>265</v>
      </c>
      <c r="AD11" s="65"/>
    </row>
    <row r="12" spans="1:30" ht="27" x14ac:dyDescent="0.25">
      <c r="A12" s="60">
        <v>1</v>
      </c>
      <c r="B12" s="59"/>
      <c r="C12" s="75"/>
      <c r="D12" s="60"/>
      <c r="E12" s="61" t="s">
        <v>273</v>
      </c>
      <c r="F12" s="59"/>
      <c r="G12" s="59"/>
      <c r="H12" s="59"/>
      <c r="I12" s="59"/>
      <c r="J12" s="59"/>
      <c r="K12" s="59"/>
      <c r="L12" s="72">
        <f t="shared" ref="L12:R13" si="0">+L11</f>
        <v>0</v>
      </c>
      <c r="M12" s="72">
        <f t="shared" si="0"/>
        <v>373838.21</v>
      </c>
      <c r="N12" s="72">
        <f t="shared" si="0"/>
        <v>373838.21</v>
      </c>
      <c r="O12" s="72">
        <f t="shared" si="0"/>
        <v>0</v>
      </c>
      <c r="P12" s="72">
        <f t="shared" si="0"/>
        <v>373838.21</v>
      </c>
      <c r="Q12" s="72">
        <f t="shared" si="0"/>
        <v>373838.21</v>
      </c>
      <c r="R12" s="72">
        <f t="shared" si="0"/>
        <v>373838.21</v>
      </c>
      <c r="S12" s="73">
        <f>Q12/M12</f>
        <v>1</v>
      </c>
      <c r="T12" s="73">
        <f>(+T11)/A12</f>
        <v>1</v>
      </c>
      <c r="U12" s="119" t="s">
        <v>247</v>
      </c>
      <c r="V12" s="120"/>
      <c r="W12" s="120"/>
      <c r="X12" s="120"/>
      <c r="Y12" s="120"/>
      <c r="Z12" s="120"/>
      <c r="AA12" s="120"/>
      <c r="AB12" s="120"/>
      <c r="AC12" s="120"/>
      <c r="AD12" s="121"/>
    </row>
    <row r="13" spans="1:30" ht="18" x14ac:dyDescent="0.25">
      <c r="A13" s="60">
        <f>+A12</f>
        <v>1</v>
      </c>
      <c r="B13" s="59"/>
      <c r="C13" s="59"/>
      <c r="D13" s="60"/>
      <c r="E13" s="61" t="s">
        <v>248</v>
      </c>
      <c r="F13" s="59"/>
      <c r="G13" s="59"/>
      <c r="H13" s="59"/>
      <c r="I13" s="59"/>
      <c r="J13" s="71"/>
      <c r="K13" s="71"/>
      <c r="L13" s="72">
        <f t="shared" si="0"/>
        <v>0</v>
      </c>
      <c r="M13" s="72">
        <f t="shared" si="0"/>
        <v>373838.21</v>
      </c>
      <c r="N13" s="72">
        <f t="shared" si="0"/>
        <v>373838.21</v>
      </c>
      <c r="O13" s="72">
        <f t="shared" si="0"/>
        <v>0</v>
      </c>
      <c r="P13" s="72">
        <f t="shared" si="0"/>
        <v>373838.21</v>
      </c>
      <c r="Q13" s="72">
        <f t="shared" si="0"/>
        <v>373838.21</v>
      </c>
      <c r="R13" s="72">
        <f t="shared" si="0"/>
        <v>373838.21</v>
      </c>
      <c r="S13" s="122"/>
      <c r="T13" s="123"/>
      <c r="U13" s="120"/>
      <c r="V13" s="120"/>
      <c r="W13" s="120"/>
      <c r="X13" s="120"/>
      <c r="Y13" s="120"/>
      <c r="Z13" s="120"/>
      <c r="AA13" s="120"/>
      <c r="AB13" s="120"/>
      <c r="AC13" s="120"/>
      <c r="AD13" s="121"/>
    </row>
  </sheetData>
  <mergeCells count="23">
    <mergeCell ref="AC8:AC9"/>
    <mergeCell ref="AD8:AD9"/>
    <mergeCell ref="U10:AD10"/>
    <mergeCell ref="U12:AD12"/>
    <mergeCell ref="S13:AD13"/>
    <mergeCell ref="U8:U9"/>
    <mergeCell ref="M8:M9"/>
    <mergeCell ref="N8:N9"/>
    <mergeCell ref="O8:Q8"/>
    <mergeCell ref="R8:R9"/>
    <mergeCell ref="S8:T8"/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</mergeCells>
  <printOptions horizontalCentered="1" verticalCentered="1"/>
  <pageMargins left="0" right="0" top="0" bottom="0" header="0" footer="0"/>
  <pageSetup scale="50" orientation="landscape" r:id="rId1"/>
  <headerFooter>
    <oddHeader>&amp;R4.A.24 PAG. &amp;P DE &amp;N</oddHeader>
    <oddFooter>&amp;F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AD16"/>
  <sheetViews>
    <sheetView workbookViewId="0">
      <selection activeCell="E11" sqref="E11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0" hidden="1" customWidth="1"/>
    <col min="30" max="30" width="8.7109375" customWidth="1"/>
  </cols>
  <sheetData>
    <row r="2" spans="1:30" s="96" customFormat="1" ht="15.75" x14ac:dyDescent="0.25">
      <c r="A2" s="94" t="s">
        <v>488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5"/>
      <c r="AD2" s="95"/>
    </row>
    <row r="3" spans="1:30" s="96" customFormat="1" ht="15.75" x14ac:dyDescent="0.25">
      <c r="A3" s="94" t="s">
        <v>12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5"/>
      <c r="AD3" s="95"/>
    </row>
    <row r="4" spans="1:30" s="96" customFormat="1" ht="15.75" x14ac:dyDescent="0.25">
      <c r="A4" s="94" t="s">
        <v>211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5"/>
      <c r="AD4" s="95"/>
    </row>
    <row r="5" spans="1:30" s="96" customFormat="1" ht="15.75" x14ac:dyDescent="0.25">
      <c r="A5" s="94" t="s">
        <v>319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5"/>
      <c r="AD5" s="95"/>
    </row>
    <row r="6" spans="1:30" s="96" customFormat="1" ht="15.75" x14ac:dyDescent="0.25">
      <c r="A6" s="94" t="s">
        <v>250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5"/>
      <c r="AD6" s="95"/>
    </row>
    <row r="8" spans="1:30" x14ac:dyDescent="0.25">
      <c r="A8" s="114" t="s">
        <v>213</v>
      </c>
      <c r="B8" s="114" t="s">
        <v>214</v>
      </c>
      <c r="C8" s="114" t="s">
        <v>215</v>
      </c>
      <c r="D8" s="114" t="s">
        <v>216</v>
      </c>
      <c r="E8" s="114" t="s">
        <v>217</v>
      </c>
      <c r="F8" s="114" t="s">
        <v>218</v>
      </c>
      <c r="G8" s="114" t="s">
        <v>219</v>
      </c>
      <c r="H8" s="114" t="s">
        <v>220</v>
      </c>
      <c r="I8" s="114" t="s">
        <v>221</v>
      </c>
      <c r="J8" s="114" t="s">
        <v>222</v>
      </c>
      <c r="K8" s="114" t="s">
        <v>190</v>
      </c>
      <c r="L8" s="114" t="s">
        <v>16</v>
      </c>
      <c r="M8" s="114" t="s">
        <v>223</v>
      </c>
      <c r="N8" s="114" t="s">
        <v>13</v>
      </c>
      <c r="O8" s="124" t="s">
        <v>13</v>
      </c>
      <c r="P8" s="125"/>
      <c r="Q8" s="126"/>
      <c r="R8" s="114" t="s">
        <v>226</v>
      </c>
      <c r="S8" s="127" t="s">
        <v>227</v>
      </c>
      <c r="T8" s="128"/>
      <c r="U8" s="114" t="s">
        <v>230</v>
      </c>
      <c r="V8" s="1" t="s">
        <v>231</v>
      </c>
      <c r="W8" s="1"/>
      <c r="X8" s="1"/>
      <c r="Y8" s="1"/>
      <c r="Z8" s="1"/>
      <c r="AA8" s="1"/>
      <c r="AB8" s="1"/>
      <c r="AC8" s="114" t="s">
        <v>239</v>
      </c>
      <c r="AD8" s="114" t="s">
        <v>240</v>
      </c>
    </row>
    <row r="9" spans="1:30" ht="18" x14ac:dyDescent="0.25">
      <c r="A9" s="115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2" t="s">
        <v>14</v>
      </c>
      <c r="P9" s="2" t="s">
        <v>224</v>
      </c>
      <c r="Q9" s="2" t="s">
        <v>225</v>
      </c>
      <c r="R9" s="115"/>
      <c r="S9" s="2" t="s">
        <v>228</v>
      </c>
      <c r="T9" s="2" t="s">
        <v>229</v>
      </c>
      <c r="U9" s="115"/>
      <c r="V9" s="2" t="s">
        <v>232</v>
      </c>
      <c r="W9" s="2" t="s">
        <v>233</v>
      </c>
      <c r="X9" s="2" t="s">
        <v>234</v>
      </c>
      <c r="Y9" s="2" t="s">
        <v>235</v>
      </c>
      <c r="Z9" s="2" t="s">
        <v>236</v>
      </c>
      <c r="AA9" s="2" t="s">
        <v>237</v>
      </c>
      <c r="AB9" s="2" t="s">
        <v>238</v>
      </c>
      <c r="AC9" s="115"/>
      <c r="AD9" s="115"/>
    </row>
    <row r="10" spans="1:30" x14ac:dyDescent="0.25">
      <c r="A10" s="59"/>
      <c r="B10" s="59"/>
      <c r="C10" s="59"/>
      <c r="D10" s="60"/>
      <c r="E10" s="61" t="s">
        <v>199</v>
      </c>
      <c r="F10" s="59"/>
      <c r="G10" s="59"/>
      <c r="H10" s="59"/>
      <c r="I10" s="59"/>
      <c r="J10" s="59"/>
      <c r="K10" s="59"/>
      <c r="L10" s="62"/>
      <c r="M10" s="62"/>
      <c r="N10" s="62"/>
      <c r="O10" s="62"/>
      <c r="P10" s="62"/>
      <c r="Q10" s="62"/>
      <c r="R10" s="62"/>
      <c r="S10" s="59"/>
      <c r="T10" s="59"/>
      <c r="U10" s="116"/>
      <c r="V10" s="117"/>
      <c r="W10" s="117"/>
      <c r="X10" s="117"/>
      <c r="Y10" s="117"/>
      <c r="Z10" s="117"/>
      <c r="AA10" s="117"/>
      <c r="AB10" s="117"/>
      <c r="AC10" s="117"/>
      <c r="AD10" s="118"/>
    </row>
    <row r="11" spans="1:30" ht="117" x14ac:dyDescent="0.25">
      <c r="A11" s="63">
        <v>1</v>
      </c>
      <c r="B11" s="63" t="s">
        <v>285</v>
      </c>
      <c r="C11" s="64" t="s">
        <v>199</v>
      </c>
      <c r="D11" s="63" t="s">
        <v>444</v>
      </c>
      <c r="E11" s="65" t="s">
        <v>445</v>
      </c>
      <c r="F11" s="63" t="s">
        <v>17</v>
      </c>
      <c r="G11" s="64" t="s">
        <v>18</v>
      </c>
      <c r="H11" s="65" t="s">
        <v>5</v>
      </c>
      <c r="I11" s="66" t="s">
        <v>252</v>
      </c>
      <c r="J11" s="67" t="s">
        <v>244</v>
      </c>
      <c r="K11" s="66" t="s">
        <v>446</v>
      </c>
      <c r="L11" s="68">
        <v>0</v>
      </c>
      <c r="M11" s="68">
        <v>971153.01</v>
      </c>
      <c r="N11" s="68">
        <v>0</v>
      </c>
      <c r="O11" s="68">
        <v>0</v>
      </c>
      <c r="P11" s="68">
        <v>0</v>
      </c>
      <c r="Q11" s="68">
        <v>0</v>
      </c>
      <c r="R11" s="68">
        <v>0</v>
      </c>
      <c r="S11" s="69">
        <f>Q11/M11</f>
        <v>0</v>
      </c>
      <c r="T11" s="69">
        <v>0</v>
      </c>
      <c r="U11" s="63" t="s">
        <v>253</v>
      </c>
      <c r="V11" s="63" t="s">
        <v>391</v>
      </c>
      <c r="W11" s="63" t="s">
        <v>193</v>
      </c>
      <c r="X11" s="63" t="s">
        <v>193</v>
      </c>
      <c r="Y11" s="63" t="s">
        <v>447</v>
      </c>
      <c r="Z11" s="65" t="s">
        <v>193</v>
      </c>
      <c r="AA11" s="65" t="s">
        <v>193</v>
      </c>
      <c r="AB11" s="65"/>
      <c r="AC11" s="65" t="s">
        <v>402</v>
      </c>
      <c r="AD11" s="65"/>
    </row>
    <row r="12" spans="1:30" ht="18" x14ac:dyDescent="0.25">
      <c r="A12" s="74">
        <v>1</v>
      </c>
      <c r="B12" s="71"/>
      <c r="C12" s="71"/>
      <c r="D12" s="60"/>
      <c r="E12" s="61" t="s">
        <v>274</v>
      </c>
      <c r="F12" s="71"/>
      <c r="G12" s="71"/>
      <c r="H12" s="71"/>
      <c r="I12" s="71"/>
      <c r="J12" s="71"/>
      <c r="K12" s="71"/>
      <c r="L12" s="72">
        <f t="shared" ref="L12:R12" si="0">+L11</f>
        <v>0</v>
      </c>
      <c r="M12" s="72">
        <f t="shared" si="0"/>
        <v>971153.01</v>
      </c>
      <c r="N12" s="72">
        <f t="shared" si="0"/>
        <v>0</v>
      </c>
      <c r="O12" s="72">
        <f t="shared" si="0"/>
        <v>0</v>
      </c>
      <c r="P12" s="72">
        <f t="shared" si="0"/>
        <v>0</v>
      </c>
      <c r="Q12" s="72">
        <f t="shared" si="0"/>
        <v>0</v>
      </c>
      <c r="R12" s="72">
        <f t="shared" si="0"/>
        <v>0</v>
      </c>
      <c r="S12" s="73">
        <f xml:space="preserve"> Q12/M12</f>
        <v>0</v>
      </c>
      <c r="T12" s="73">
        <f>(+T11)/A12</f>
        <v>0</v>
      </c>
      <c r="U12" s="129" t="s">
        <v>247</v>
      </c>
      <c r="V12" s="129"/>
      <c r="W12" s="129"/>
      <c r="X12" s="129"/>
      <c r="Y12" s="129"/>
      <c r="Z12" s="129"/>
      <c r="AA12" s="129"/>
      <c r="AB12" s="129"/>
      <c r="AC12" s="129"/>
      <c r="AD12" s="129"/>
    </row>
    <row r="13" spans="1:30" ht="18" x14ac:dyDescent="0.25">
      <c r="A13" s="60"/>
      <c r="B13" s="59"/>
      <c r="C13" s="59"/>
      <c r="D13" s="60"/>
      <c r="E13" s="61" t="s">
        <v>257</v>
      </c>
      <c r="F13" s="59"/>
      <c r="G13" s="59"/>
      <c r="H13" s="59"/>
      <c r="I13" s="71"/>
      <c r="J13" s="71"/>
      <c r="K13" s="71"/>
      <c r="L13" s="72"/>
      <c r="M13" s="72"/>
      <c r="N13" s="72"/>
      <c r="O13" s="72"/>
      <c r="P13" s="72"/>
      <c r="Q13" s="72"/>
      <c r="R13" s="72"/>
      <c r="S13" s="73"/>
      <c r="T13" s="73"/>
      <c r="U13" s="119"/>
      <c r="V13" s="120"/>
      <c r="W13" s="120"/>
      <c r="X13" s="120"/>
      <c r="Y13" s="120"/>
      <c r="Z13" s="120"/>
      <c r="AA13" s="120"/>
      <c r="AB13" s="120"/>
      <c r="AC13" s="120"/>
      <c r="AD13" s="121"/>
    </row>
    <row r="14" spans="1:30" ht="117" x14ac:dyDescent="0.25">
      <c r="A14" s="63">
        <v>1</v>
      </c>
      <c r="B14" s="63" t="s">
        <v>258</v>
      </c>
      <c r="C14" s="64" t="s">
        <v>199</v>
      </c>
      <c r="D14" s="63" t="s">
        <v>133</v>
      </c>
      <c r="E14" s="65" t="s">
        <v>134</v>
      </c>
      <c r="F14" s="63" t="s">
        <v>17</v>
      </c>
      <c r="G14" s="64" t="s">
        <v>18</v>
      </c>
      <c r="H14" s="65" t="s">
        <v>5</v>
      </c>
      <c r="I14" s="66" t="s">
        <v>252</v>
      </c>
      <c r="J14" s="67" t="s">
        <v>261</v>
      </c>
      <c r="K14" s="66" t="s">
        <v>260</v>
      </c>
      <c r="L14" s="68">
        <v>0</v>
      </c>
      <c r="M14" s="68">
        <v>315948.81</v>
      </c>
      <c r="N14" s="68">
        <v>0</v>
      </c>
      <c r="O14" s="68">
        <v>0</v>
      </c>
      <c r="P14" s="68">
        <v>0</v>
      </c>
      <c r="Q14" s="68">
        <v>0</v>
      </c>
      <c r="R14" s="68">
        <v>0</v>
      </c>
      <c r="S14" s="69">
        <f>Q14/M14</f>
        <v>0</v>
      </c>
      <c r="T14" s="69">
        <v>0</v>
      </c>
      <c r="U14" s="63" t="s">
        <v>243</v>
      </c>
      <c r="V14" s="63" t="s">
        <v>32</v>
      </c>
      <c r="W14" s="63" t="s">
        <v>22</v>
      </c>
      <c r="X14" s="63" t="s">
        <v>193</v>
      </c>
      <c r="Y14" s="63" t="s">
        <v>26</v>
      </c>
      <c r="Z14" s="65" t="s">
        <v>22</v>
      </c>
      <c r="AA14" s="65" t="s">
        <v>193</v>
      </c>
      <c r="AB14" s="65"/>
      <c r="AC14" s="65" t="s">
        <v>268</v>
      </c>
      <c r="AD14" s="65"/>
    </row>
    <row r="15" spans="1:30" ht="36" x14ac:dyDescent="0.25">
      <c r="A15" s="60">
        <v>1</v>
      </c>
      <c r="B15" s="59"/>
      <c r="C15" s="75"/>
      <c r="D15" s="60"/>
      <c r="E15" s="61" t="s">
        <v>263</v>
      </c>
      <c r="F15" s="59"/>
      <c r="G15" s="59"/>
      <c r="H15" s="59"/>
      <c r="I15" s="59"/>
      <c r="J15" s="59"/>
      <c r="K15" s="59"/>
      <c r="L15" s="72">
        <f t="shared" ref="L15:R15" si="1">+L14</f>
        <v>0</v>
      </c>
      <c r="M15" s="72">
        <f t="shared" si="1"/>
        <v>315948.81</v>
      </c>
      <c r="N15" s="72">
        <f t="shared" si="1"/>
        <v>0</v>
      </c>
      <c r="O15" s="72">
        <f t="shared" si="1"/>
        <v>0</v>
      </c>
      <c r="P15" s="72">
        <f t="shared" si="1"/>
        <v>0</v>
      </c>
      <c r="Q15" s="72">
        <f t="shared" si="1"/>
        <v>0</v>
      </c>
      <c r="R15" s="72">
        <f t="shared" si="1"/>
        <v>0</v>
      </c>
      <c r="S15" s="73">
        <f>Q15/M15</f>
        <v>0</v>
      </c>
      <c r="T15" s="73">
        <f>(+T14)/A15</f>
        <v>0</v>
      </c>
      <c r="U15" s="119" t="s">
        <v>247</v>
      </c>
      <c r="V15" s="120"/>
      <c r="W15" s="120"/>
      <c r="X15" s="120"/>
      <c r="Y15" s="120"/>
      <c r="Z15" s="120"/>
      <c r="AA15" s="120"/>
      <c r="AB15" s="120"/>
      <c r="AC15" s="120"/>
      <c r="AD15" s="121"/>
    </row>
    <row r="16" spans="1:30" ht="18" x14ac:dyDescent="0.25">
      <c r="A16" s="60">
        <f>+A12+A15</f>
        <v>2</v>
      </c>
      <c r="B16" s="59"/>
      <c r="C16" s="59"/>
      <c r="D16" s="60"/>
      <c r="E16" s="61" t="s">
        <v>248</v>
      </c>
      <c r="F16" s="59"/>
      <c r="G16" s="59"/>
      <c r="H16" s="59"/>
      <c r="I16" s="59"/>
      <c r="J16" s="71"/>
      <c r="K16" s="71"/>
      <c r="L16" s="72">
        <f t="shared" ref="L16:R16" si="2">+L12+L15</f>
        <v>0</v>
      </c>
      <c r="M16" s="72">
        <f t="shared" si="2"/>
        <v>1287101.82</v>
      </c>
      <c r="N16" s="72">
        <f t="shared" si="2"/>
        <v>0</v>
      </c>
      <c r="O16" s="72">
        <f t="shared" si="2"/>
        <v>0</v>
      </c>
      <c r="P16" s="72">
        <f t="shared" si="2"/>
        <v>0</v>
      </c>
      <c r="Q16" s="72">
        <f t="shared" si="2"/>
        <v>0</v>
      </c>
      <c r="R16" s="72">
        <f t="shared" si="2"/>
        <v>0</v>
      </c>
      <c r="S16" s="122"/>
      <c r="T16" s="123"/>
      <c r="U16" s="120"/>
      <c r="V16" s="120"/>
      <c r="W16" s="120"/>
      <c r="X16" s="120"/>
      <c r="Y16" s="120"/>
      <c r="Z16" s="120"/>
      <c r="AA16" s="120"/>
      <c r="AB16" s="120"/>
      <c r="AC16" s="120"/>
      <c r="AD16" s="121"/>
    </row>
  </sheetData>
  <mergeCells count="25"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M8:M9"/>
    <mergeCell ref="N8:N9"/>
    <mergeCell ref="O8:Q8"/>
    <mergeCell ref="S8:T8"/>
    <mergeCell ref="R8:R9"/>
    <mergeCell ref="S16:AD16"/>
    <mergeCell ref="AC8:AC9"/>
    <mergeCell ref="AD8:AD9"/>
    <mergeCell ref="U10:AD10"/>
    <mergeCell ref="U12:AD12"/>
    <mergeCell ref="U13:AD13"/>
    <mergeCell ref="U15:AD15"/>
    <mergeCell ref="U8:U9"/>
  </mergeCells>
  <printOptions horizontalCentered="1" verticalCentered="1"/>
  <pageMargins left="0" right="0" top="0" bottom="0" header="0" footer="0"/>
  <pageSetup scale="50" orientation="landscape" horizontalDpi="4294967292" verticalDpi="0" r:id="rId1"/>
  <headerFooter>
    <oddHeader>&amp;RANEXO 4.A.25 PAG. &amp;P DE &amp;N</oddHeader>
    <oddFooter>&amp;F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AD13"/>
  <sheetViews>
    <sheetView workbookViewId="0">
      <selection activeCell="E8" sqref="E8:E9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0" hidden="1" customWidth="1"/>
    <col min="30" max="30" width="8.7109375" customWidth="1"/>
  </cols>
  <sheetData>
    <row r="2" spans="1:30" s="96" customFormat="1" ht="15.75" x14ac:dyDescent="0.25">
      <c r="A2" s="94" t="s">
        <v>488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5"/>
      <c r="AD2" s="95"/>
    </row>
    <row r="3" spans="1:30" s="96" customFormat="1" ht="15.75" x14ac:dyDescent="0.25">
      <c r="A3" s="94" t="s">
        <v>12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5"/>
      <c r="AD3" s="95"/>
    </row>
    <row r="4" spans="1:30" s="96" customFormat="1" ht="15.75" x14ac:dyDescent="0.25">
      <c r="A4" s="94" t="s">
        <v>211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5"/>
      <c r="AD4" s="95"/>
    </row>
    <row r="5" spans="1:30" s="96" customFormat="1" ht="15.75" x14ac:dyDescent="0.25">
      <c r="A5" s="94" t="s">
        <v>317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5"/>
      <c r="AD5" s="95"/>
    </row>
    <row r="6" spans="1:30" s="96" customFormat="1" ht="15.75" x14ac:dyDescent="0.25">
      <c r="A6" s="94" t="s">
        <v>250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5"/>
      <c r="AD6" s="95"/>
    </row>
    <row r="8" spans="1:30" x14ac:dyDescent="0.25">
      <c r="A8" s="114" t="s">
        <v>213</v>
      </c>
      <c r="B8" s="114" t="s">
        <v>214</v>
      </c>
      <c r="C8" s="114" t="s">
        <v>215</v>
      </c>
      <c r="D8" s="114" t="s">
        <v>216</v>
      </c>
      <c r="E8" s="114" t="s">
        <v>217</v>
      </c>
      <c r="F8" s="114" t="s">
        <v>218</v>
      </c>
      <c r="G8" s="114" t="s">
        <v>219</v>
      </c>
      <c r="H8" s="114" t="s">
        <v>220</v>
      </c>
      <c r="I8" s="114" t="s">
        <v>221</v>
      </c>
      <c r="J8" s="114" t="s">
        <v>222</v>
      </c>
      <c r="K8" s="114" t="s">
        <v>190</v>
      </c>
      <c r="L8" s="114" t="s">
        <v>16</v>
      </c>
      <c r="M8" s="114" t="s">
        <v>223</v>
      </c>
      <c r="N8" s="114" t="s">
        <v>13</v>
      </c>
      <c r="O8" s="124" t="s">
        <v>13</v>
      </c>
      <c r="P8" s="125"/>
      <c r="Q8" s="126"/>
      <c r="R8" s="114" t="s">
        <v>226</v>
      </c>
      <c r="S8" s="127" t="s">
        <v>227</v>
      </c>
      <c r="T8" s="128"/>
      <c r="U8" s="114" t="s">
        <v>230</v>
      </c>
      <c r="V8" s="1" t="s">
        <v>231</v>
      </c>
      <c r="W8" s="1"/>
      <c r="X8" s="1"/>
      <c r="Y8" s="1"/>
      <c r="Z8" s="1"/>
      <c r="AA8" s="1"/>
      <c r="AB8" s="1"/>
      <c r="AC8" s="114" t="s">
        <v>239</v>
      </c>
      <c r="AD8" s="114" t="s">
        <v>240</v>
      </c>
    </row>
    <row r="9" spans="1:30" ht="18" x14ac:dyDescent="0.25">
      <c r="A9" s="115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2" t="s">
        <v>14</v>
      </c>
      <c r="P9" s="2" t="s">
        <v>224</v>
      </c>
      <c r="Q9" s="2" t="s">
        <v>225</v>
      </c>
      <c r="R9" s="115"/>
      <c r="S9" s="2" t="s">
        <v>228</v>
      </c>
      <c r="T9" s="2" t="s">
        <v>229</v>
      </c>
      <c r="U9" s="115"/>
      <c r="V9" s="2" t="s">
        <v>232</v>
      </c>
      <c r="W9" s="2" t="s">
        <v>233</v>
      </c>
      <c r="X9" s="2" t="s">
        <v>234</v>
      </c>
      <c r="Y9" s="2" t="s">
        <v>235</v>
      </c>
      <c r="Z9" s="2" t="s">
        <v>236</v>
      </c>
      <c r="AA9" s="2" t="s">
        <v>237</v>
      </c>
      <c r="AB9" s="2" t="s">
        <v>238</v>
      </c>
      <c r="AC9" s="115"/>
      <c r="AD9" s="115"/>
    </row>
    <row r="10" spans="1:30" ht="18" x14ac:dyDescent="0.25">
      <c r="A10" s="3"/>
      <c r="B10" s="3"/>
      <c r="C10" s="3"/>
      <c r="D10" s="4"/>
      <c r="E10" s="5" t="s">
        <v>257</v>
      </c>
      <c r="F10" s="3"/>
      <c r="G10" s="3"/>
      <c r="H10" s="3"/>
      <c r="I10" s="3"/>
      <c r="J10" s="3"/>
      <c r="K10" s="3"/>
      <c r="L10" s="15"/>
      <c r="M10" s="15"/>
      <c r="N10" s="15"/>
      <c r="O10" s="15"/>
      <c r="P10" s="15"/>
      <c r="Q10" s="15"/>
      <c r="R10" s="15"/>
      <c r="S10" s="3"/>
      <c r="T10" s="3"/>
      <c r="U10" s="116"/>
      <c r="V10" s="117"/>
      <c r="W10" s="117"/>
      <c r="X10" s="117"/>
      <c r="Y10" s="117"/>
      <c r="Z10" s="117"/>
      <c r="AA10" s="117"/>
      <c r="AB10" s="117"/>
      <c r="AC10" s="117"/>
      <c r="AD10" s="118"/>
    </row>
    <row r="11" spans="1:30" ht="135" x14ac:dyDescent="0.25">
      <c r="A11" s="6">
        <v>1</v>
      </c>
      <c r="B11" s="6" t="s">
        <v>258</v>
      </c>
      <c r="C11" s="7" t="s">
        <v>257</v>
      </c>
      <c r="D11" s="6" t="s">
        <v>135</v>
      </c>
      <c r="E11" s="8" t="s">
        <v>136</v>
      </c>
      <c r="F11" s="6" t="s">
        <v>17</v>
      </c>
      <c r="G11" s="7" t="s">
        <v>18</v>
      </c>
      <c r="H11" s="8" t="s">
        <v>318</v>
      </c>
      <c r="I11" s="9" t="s">
        <v>252</v>
      </c>
      <c r="J11" s="10" t="s">
        <v>261</v>
      </c>
      <c r="K11" s="9" t="s">
        <v>260</v>
      </c>
      <c r="L11" s="16">
        <v>0</v>
      </c>
      <c r="M11" s="16">
        <v>45.8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1">
        <f>Q11/M11</f>
        <v>0</v>
      </c>
      <c r="T11" s="11">
        <v>0</v>
      </c>
      <c r="U11" s="6" t="s">
        <v>243</v>
      </c>
      <c r="V11" s="6" t="s">
        <v>33</v>
      </c>
      <c r="W11" s="6" t="s">
        <v>22</v>
      </c>
      <c r="X11" s="6" t="s">
        <v>193</v>
      </c>
      <c r="Y11" s="6" t="s">
        <v>26</v>
      </c>
      <c r="Z11" s="8" t="s">
        <v>22</v>
      </c>
      <c r="AA11" s="8" t="s">
        <v>193</v>
      </c>
      <c r="AB11" s="8"/>
      <c r="AC11" s="8" t="s">
        <v>272</v>
      </c>
      <c r="AD11" s="8"/>
    </row>
    <row r="12" spans="1:30" ht="36" x14ac:dyDescent="0.25">
      <c r="A12" s="4">
        <v>1</v>
      </c>
      <c r="B12" s="3"/>
      <c r="C12" s="12"/>
      <c r="D12" s="4"/>
      <c r="E12" s="5" t="s">
        <v>263</v>
      </c>
      <c r="F12" s="3"/>
      <c r="G12" s="3"/>
      <c r="H12" s="3"/>
      <c r="I12" s="3"/>
      <c r="J12" s="3"/>
      <c r="K12" s="3"/>
      <c r="L12" s="17">
        <f t="shared" ref="L12:R13" si="0">+L11</f>
        <v>0</v>
      </c>
      <c r="M12" s="17">
        <f t="shared" si="0"/>
        <v>45.8</v>
      </c>
      <c r="N12" s="17">
        <f t="shared" si="0"/>
        <v>0</v>
      </c>
      <c r="O12" s="17">
        <f t="shared" si="0"/>
        <v>0</v>
      </c>
      <c r="P12" s="17">
        <f t="shared" si="0"/>
        <v>0</v>
      </c>
      <c r="Q12" s="17">
        <f t="shared" si="0"/>
        <v>0</v>
      </c>
      <c r="R12" s="17">
        <f t="shared" si="0"/>
        <v>0</v>
      </c>
      <c r="S12" s="14">
        <f>Q12/M12</f>
        <v>0</v>
      </c>
      <c r="T12" s="14">
        <f>(+T11)/A12</f>
        <v>0</v>
      </c>
      <c r="U12" s="119" t="s">
        <v>247</v>
      </c>
      <c r="V12" s="120"/>
      <c r="W12" s="120"/>
      <c r="X12" s="120"/>
      <c r="Y12" s="120"/>
      <c r="Z12" s="120"/>
      <c r="AA12" s="120"/>
      <c r="AB12" s="120"/>
      <c r="AC12" s="120"/>
      <c r="AD12" s="121"/>
    </row>
    <row r="13" spans="1:30" ht="18" x14ac:dyDescent="0.25">
      <c r="A13" s="4">
        <f>+A12</f>
        <v>1</v>
      </c>
      <c r="B13" s="3"/>
      <c r="C13" s="3"/>
      <c r="D13" s="4"/>
      <c r="E13" s="5" t="s">
        <v>248</v>
      </c>
      <c r="F13" s="3"/>
      <c r="G13" s="3"/>
      <c r="H13" s="3"/>
      <c r="I13" s="3"/>
      <c r="J13" s="13"/>
      <c r="K13" s="13"/>
      <c r="L13" s="17">
        <f t="shared" si="0"/>
        <v>0</v>
      </c>
      <c r="M13" s="17">
        <f t="shared" si="0"/>
        <v>45.8</v>
      </c>
      <c r="N13" s="17">
        <f t="shared" si="0"/>
        <v>0</v>
      </c>
      <c r="O13" s="17">
        <f t="shared" si="0"/>
        <v>0</v>
      </c>
      <c r="P13" s="17">
        <f t="shared" si="0"/>
        <v>0</v>
      </c>
      <c r="Q13" s="17">
        <f t="shared" si="0"/>
        <v>0</v>
      </c>
      <c r="R13" s="17">
        <f t="shared" si="0"/>
        <v>0</v>
      </c>
      <c r="S13" s="122"/>
      <c r="T13" s="123"/>
      <c r="U13" s="120"/>
      <c r="V13" s="120"/>
      <c r="W13" s="120"/>
      <c r="X13" s="120"/>
      <c r="Y13" s="120"/>
      <c r="Z13" s="120"/>
      <c r="AA13" s="120"/>
      <c r="AB13" s="120"/>
      <c r="AC13" s="120"/>
      <c r="AD13" s="121"/>
    </row>
  </sheetData>
  <mergeCells count="23"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M8:M9"/>
    <mergeCell ref="N8:N9"/>
    <mergeCell ref="O8:Q8"/>
    <mergeCell ref="S8:T8"/>
    <mergeCell ref="R8:R9"/>
    <mergeCell ref="AC8:AC9"/>
    <mergeCell ref="AD8:AD9"/>
    <mergeCell ref="U10:AD10"/>
    <mergeCell ref="U12:AD12"/>
    <mergeCell ref="S13:AD13"/>
    <mergeCell ref="U8:U9"/>
  </mergeCells>
  <printOptions horizontalCentered="1" verticalCentered="1"/>
  <pageMargins left="0" right="0" top="0" bottom="0" header="0" footer="0"/>
  <pageSetup scale="50" orientation="landscape" horizontalDpi="4294967292" verticalDpi="0" r:id="rId1"/>
  <headerFooter>
    <oddHeader>&amp;RANEXO 4.A.26 PAG. &amp;P DE &amp;N</oddHeader>
    <oddFooter>&amp;F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AD14"/>
  <sheetViews>
    <sheetView workbookViewId="0">
      <selection activeCell="E11" sqref="E11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0" hidden="1" customWidth="1"/>
    <col min="30" max="30" width="8.7109375" customWidth="1"/>
  </cols>
  <sheetData>
    <row r="2" spans="1:30" s="96" customFormat="1" ht="15.75" x14ac:dyDescent="0.25">
      <c r="A2" s="94" t="s">
        <v>488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5"/>
      <c r="AD2" s="95"/>
    </row>
    <row r="3" spans="1:30" s="96" customFormat="1" ht="15.75" x14ac:dyDescent="0.25">
      <c r="A3" s="94" t="s">
        <v>12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5"/>
      <c r="AD3" s="95"/>
    </row>
    <row r="4" spans="1:30" s="96" customFormat="1" ht="15.75" x14ac:dyDescent="0.25">
      <c r="A4" s="94" t="s">
        <v>211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5"/>
      <c r="AD4" s="95"/>
    </row>
    <row r="5" spans="1:30" s="96" customFormat="1" ht="15.75" x14ac:dyDescent="0.25">
      <c r="A5" s="94" t="s">
        <v>313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5"/>
      <c r="AD5" s="95"/>
    </row>
    <row r="6" spans="1:30" s="96" customFormat="1" ht="15.75" x14ac:dyDescent="0.25">
      <c r="A6" s="94" t="s">
        <v>250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5"/>
      <c r="AD6" s="95"/>
    </row>
    <row r="8" spans="1:30" x14ac:dyDescent="0.25">
      <c r="A8" s="114" t="s">
        <v>213</v>
      </c>
      <c r="B8" s="114" t="s">
        <v>214</v>
      </c>
      <c r="C8" s="114" t="s">
        <v>215</v>
      </c>
      <c r="D8" s="114" t="s">
        <v>216</v>
      </c>
      <c r="E8" s="114" t="s">
        <v>217</v>
      </c>
      <c r="F8" s="114" t="s">
        <v>218</v>
      </c>
      <c r="G8" s="114" t="s">
        <v>219</v>
      </c>
      <c r="H8" s="114" t="s">
        <v>220</v>
      </c>
      <c r="I8" s="114" t="s">
        <v>221</v>
      </c>
      <c r="J8" s="114" t="s">
        <v>222</v>
      </c>
      <c r="K8" s="114" t="s">
        <v>190</v>
      </c>
      <c r="L8" s="114" t="s">
        <v>16</v>
      </c>
      <c r="M8" s="114" t="s">
        <v>223</v>
      </c>
      <c r="N8" s="114" t="s">
        <v>13</v>
      </c>
      <c r="O8" s="124" t="s">
        <v>13</v>
      </c>
      <c r="P8" s="125"/>
      <c r="Q8" s="126"/>
      <c r="R8" s="114" t="s">
        <v>226</v>
      </c>
      <c r="S8" s="127" t="s">
        <v>227</v>
      </c>
      <c r="T8" s="128"/>
      <c r="U8" s="114" t="s">
        <v>230</v>
      </c>
      <c r="V8" s="1" t="s">
        <v>231</v>
      </c>
      <c r="W8" s="1"/>
      <c r="X8" s="1"/>
      <c r="Y8" s="1"/>
      <c r="Z8" s="1"/>
      <c r="AA8" s="1"/>
      <c r="AB8" s="1"/>
      <c r="AC8" s="114" t="s">
        <v>239</v>
      </c>
      <c r="AD8" s="114" t="s">
        <v>240</v>
      </c>
    </row>
    <row r="9" spans="1:30" ht="18" x14ac:dyDescent="0.25">
      <c r="A9" s="115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2" t="s">
        <v>14</v>
      </c>
      <c r="P9" s="2" t="s">
        <v>224</v>
      </c>
      <c r="Q9" s="2" t="s">
        <v>225</v>
      </c>
      <c r="R9" s="115"/>
      <c r="S9" s="2" t="s">
        <v>228</v>
      </c>
      <c r="T9" s="2" t="s">
        <v>229</v>
      </c>
      <c r="U9" s="115"/>
      <c r="V9" s="2" t="s">
        <v>232</v>
      </c>
      <c r="W9" s="2" t="s">
        <v>233</v>
      </c>
      <c r="X9" s="2" t="s">
        <v>234</v>
      </c>
      <c r="Y9" s="2" t="s">
        <v>235</v>
      </c>
      <c r="Z9" s="2" t="s">
        <v>236</v>
      </c>
      <c r="AA9" s="2" t="s">
        <v>237</v>
      </c>
      <c r="AB9" s="2" t="s">
        <v>238</v>
      </c>
      <c r="AC9" s="115"/>
      <c r="AD9" s="115"/>
    </row>
    <row r="10" spans="1:30" ht="18" x14ac:dyDescent="0.25">
      <c r="A10" s="3"/>
      <c r="B10" s="3"/>
      <c r="C10" s="3"/>
      <c r="D10" s="4"/>
      <c r="E10" s="5" t="s">
        <v>257</v>
      </c>
      <c r="F10" s="3"/>
      <c r="G10" s="3"/>
      <c r="H10" s="3"/>
      <c r="I10" s="3"/>
      <c r="J10" s="3"/>
      <c r="K10" s="3"/>
      <c r="L10" s="15"/>
      <c r="M10" s="15"/>
      <c r="N10" s="15"/>
      <c r="O10" s="15"/>
      <c r="P10" s="15"/>
      <c r="Q10" s="15"/>
      <c r="R10" s="15"/>
      <c r="S10" s="3"/>
      <c r="T10" s="3"/>
      <c r="U10" s="116"/>
      <c r="V10" s="117"/>
      <c r="W10" s="117"/>
      <c r="X10" s="117"/>
      <c r="Y10" s="117"/>
      <c r="Z10" s="117"/>
      <c r="AA10" s="117"/>
      <c r="AB10" s="117"/>
      <c r="AC10" s="117"/>
      <c r="AD10" s="118"/>
    </row>
    <row r="11" spans="1:30" ht="135" x14ac:dyDescent="0.25">
      <c r="A11" s="6">
        <v>1</v>
      </c>
      <c r="B11" s="6" t="s">
        <v>258</v>
      </c>
      <c r="C11" s="7" t="s">
        <v>257</v>
      </c>
      <c r="D11" s="6" t="s">
        <v>112</v>
      </c>
      <c r="E11" s="8" t="s">
        <v>113</v>
      </c>
      <c r="F11" s="6" t="s">
        <v>17</v>
      </c>
      <c r="G11" s="7" t="s">
        <v>18</v>
      </c>
      <c r="H11" s="8" t="s">
        <v>314</v>
      </c>
      <c r="I11" s="9" t="s">
        <v>252</v>
      </c>
      <c r="J11" s="10" t="s">
        <v>261</v>
      </c>
      <c r="K11" s="9" t="s">
        <v>260</v>
      </c>
      <c r="L11" s="16">
        <v>0</v>
      </c>
      <c r="M11" s="16">
        <v>197.45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1">
        <f>Q11/M11</f>
        <v>0</v>
      </c>
      <c r="T11" s="11">
        <v>0</v>
      </c>
      <c r="U11" s="6" t="s">
        <v>243</v>
      </c>
      <c r="V11" s="6" t="s">
        <v>30</v>
      </c>
      <c r="W11" s="6" t="s">
        <v>22</v>
      </c>
      <c r="X11" s="6" t="s">
        <v>193</v>
      </c>
      <c r="Y11" s="6" t="s">
        <v>40</v>
      </c>
      <c r="Z11" s="8" t="s">
        <v>22</v>
      </c>
      <c r="AA11" s="8" t="s">
        <v>193</v>
      </c>
      <c r="AB11" s="8"/>
      <c r="AC11" s="8" t="s">
        <v>262</v>
      </c>
      <c r="AD11" s="8"/>
    </row>
    <row r="12" spans="1:30" ht="135" x14ac:dyDescent="0.25">
      <c r="A12" s="6">
        <v>2</v>
      </c>
      <c r="B12" s="6" t="s">
        <v>258</v>
      </c>
      <c r="C12" s="7" t="s">
        <v>257</v>
      </c>
      <c r="D12" s="6" t="s">
        <v>114</v>
      </c>
      <c r="E12" s="8" t="s">
        <v>115</v>
      </c>
      <c r="F12" s="6" t="s">
        <v>17</v>
      </c>
      <c r="G12" s="7" t="s">
        <v>18</v>
      </c>
      <c r="H12" s="8" t="s">
        <v>314</v>
      </c>
      <c r="I12" s="9" t="s">
        <v>252</v>
      </c>
      <c r="J12" s="10" t="s">
        <v>261</v>
      </c>
      <c r="K12" s="9" t="s">
        <v>260</v>
      </c>
      <c r="L12" s="16">
        <v>0</v>
      </c>
      <c r="M12" s="16">
        <v>73.86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1">
        <f>Q12/M12</f>
        <v>0</v>
      </c>
      <c r="T12" s="11">
        <v>0</v>
      </c>
      <c r="U12" s="6" t="s">
        <v>243</v>
      </c>
      <c r="V12" s="6" t="s">
        <v>30</v>
      </c>
      <c r="W12" s="6" t="s">
        <v>22</v>
      </c>
      <c r="X12" s="6" t="s">
        <v>193</v>
      </c>
      <c r="Y12" s="6" t="s">
        <v>40</v>
      </c>
      <c r="Z12" s="8" t="s">
        <v>22</v>
      </c>
      <c r="AA12" s="8" t="s">
        <v>193</v>
      </c>
      <c r="AB12" s="8"/>
      <c r="AC12" s="8" t="s">
        <v>262</v>
      </c>
      <c r="AD12" s="8"/>
    </row>
    <row r="13" spans="1:30" ht="36" x14ac:dyDescent="0.25">
      <c r="A13" s="4">
        <v>2</v>
      </c>
      <c r="B13" s="3"/>
      <c r="C13" s="12"/>
      <c r="D13" s="4"/>
      <c r="E13" s="5" t="s">
        <v>263</v>
      </c>
      <c r="F13" s="3"/>
      <c r="G13" s="3"/>
      <c r="H13" s="3"/>
      <c r="I13" s="3"/>
      <c r="J13" s="3"/>
      <c r="K13" s="3"/>
      <c r="L13" s="17">
        <f t="shared" ref="L13:R13" si="0">+L11+L12</f>
        <v>0</v>
      </c>
      <c r="M13" s="17">
        <f t="shared" si="0"/>
        <v>271.31</v>
      </c>
      <c r="N13" s="17">
        <f t="shared" si="0"/>
        <v>0</v>
      </c>
      <c r="O13" s="17">
        <f t="shared" si="0"/>
        <v>0</v>
      </c>
      <c r="P13" s="17">
        <f t="shared" si="0"/>
        <v>0</v>
      </c>
      <c r="Q13" s="17">
        <f t="shared" si="0"/>
        <v>0</v>
      </c>
      <c r="R13" s="17">
        <f t="shared" si="0"/>
        <v>0</v>
      </c>
      <c r="S13" s="14">
        <f>Q13/M13</f>
        <v>0</v>
      </c>
      <c r="T13" s="14">
        <f>(+T11+T12)/A13</f>
        <v>0</v>
      </c>
      <c r="U13" s="119" t="s">
        <v>247</v>
      </c>
      <c r="V13" s="120"/>
      <c r="W13" s="120"/>
      <c r="X13" s="120"/>
      <c r="Y13" s="120"/>
      <c r="Z13" s="120"/>
      <c r="AA13" s="120"/>
      <c r="AB13" s="120"/>
      <c r="AC13" s="120"/>
      <c r="AD13" s="121"/>
    </row>
    <row r="14" spans="1:30" ht="18" x14ac:dyDescent="0.25">
      <c r="A14" s="4">
        <f>+A13</f>
        <v>2</v>
      </c>
      <c r="B14" s="3"/>
      <c r="C14" s="3"/>
      <c r="D14" s="4"/>
      <c r="E14" s="5" t="s">
        <v>248</v>
      </c>
      <c r="F14" s="3"/>
      <c r="G14" s="3"/>
      <c r="H14" s="3"/>
      <c r="I14" s="3"/>
      <c r="J14" s="13"/>
      <c r="K14" s="13"/>
      <c r="L14" s="17">
        <f t="shared" ref="L14:R14" si="1">+L13</f>
        <v>0</v>
      </c>
      <c r="M14" s="17">
        <f t="shared" si="1"/>
        <v>271.31</v>
      </c>
      <c r="N14" s="17">
        <f t="shared" si="1"/>
        <v>0</v>
      </c>
      <c r="O14" s="17">
        <f t="shared" si="1"/>
        <v>0</v>
      </c>
      <c r="P14" s="17">
        <f t="shared" si="1"/>
        <v>0</v>
      </c>
      <c r="Q14" s="17">
        <f t="shared" si="1"/>
        <v>0</v>
      </c>
      <c r="R14" s="17">
        <f t="shared" si="1"/>
        <v>0</v>
      </c>
      <c r="S14" s="122"/>
      <c r="T14" s="123"/>
      <c r="U14" s="120"/>
      <c r="V14" s="120"/>
      <c r="W14" s="120"/>
      <c r="X14" s="120"/>
      <c r="Y14" s="120"/>
      <c r="Z14" s="120"/>
      <c r="AA14" s="120"/>
      <c r="AB14" s="120"/>
      <c r="AC14" s="120"/>
      <c r="AD14" s="121"/>
    </row>
  </sheetData>
  <mergeCells count="23"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M8:M9"/>
    <mergeCell ref="N8:N9"/>
    <mergeCell ref="O8:Q8"/>
    <mergeCell ref="S8:T8"/>
    <mergeCell ref="R8:R9"/>
    <mergeCell ref="AC8:AC9"/>
    <mergeCell ref="AD8:AD9"/>
    <mergeCell ref="U10:AD10"/>
    <mergeCell ref="U13:AD13"/>
    <mergeCell ref="S14:AD14"/>
    <mergeCell ref="U8:U9"/>
  </mergeCells>
  <printOptions horizontalCentered="1" verticalCentered="1"/>
  <pageMargins left="0" right="0" top="0" bottom="0" header="0" footer="0"/>
  <pageSetup scale="50" orientation="landscape" horizontalDpi="4294967292" verticalDpi="0" r:id="rId1"/>
  <headerFooter>
    <oddHeader>&amp;RANEXO 4.A.27 PAG. &amp;P DE &amp;N</oddHeader>
    <oddFooter>&amp;F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AD17"/>
  <sheetViews>
    <sheetView topLeftCell="A13" workbookViewId="0">
      <selection activeCell="G16" sqref="G16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0" hidden="1" customWidth="1"/>
    <col min="30" max="30" width="8.7109375" customWidth="1"/>
  </cols>
  <sheetData>
    <row r="2" spans="1:30" s="96" customFormat="1" ht="15.75" x14ac:dyDescent="0.25">
      <c r="A2" s="94" t="s">
        <v>488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5"/>
      <c r="AD2" s="95"/>
    </row>
    <row r="3" spans="1:30" s="96" customFormat="1" ht="15.75" x14ac:dyDescent="0.25">
      <c r="A3" s="94" t="s">
        <v>12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5"/>
      <c r="AD3" s="95"/>
    </row>
    <row r="4" spans="1:30" s="96" customFormat="1" ht="15.75" x14ac:dyDescent="0.25">
      <c r="A4" s="94" t="s">
        <v>211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5"/>
      <c r="AD4" s="95"/>
    </row>
    <row r="5" spans="1:30" s="96" customFormat="1" ht="15.75" x14ac:dyDescent="0.25">
      <c r="A5" s="94" t="s">
        <v>315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5"/>
      <c r="AD5" s="95"/>
    </row>
    <row r="6" spans="1:30" s="96" customFormat="1" ht="15.75" x14ac:dyDescent="0.25">
      <c r="A6" s="94" t="s">
        <v>212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5"/>
      <c r="AD6" s="95"/>
    </row>
    <row r="8" spans="1:30" x14ac:dyDescent="0.25">
      <c r="A8" s="114" t="s">
        <v>213</v>
      </c>
      <c r="B8" s="114" t="s">
        <v>214</v>
      </c>
      <c r="C8" s="114" t="s">
        <v>215</v>
      </c>
      <c r="D8" s="114" t="s">
        <v>216</v>
      </c>
      <c r="E8" s="114" t="s">
        <v>217</v>
      </c>
      <c r="F8" s="114" t="s">
        <v>218</v>
      </c>
      <c r="G8" s="114" t="s">
        <v>219</v>
      </c>
      <c r="H8" s="114" t="s">
        <v>220</v>
      </c>
      <c r="I8" s="114" t="s">
        <v>221</v>
      </c>
      <c r="J8" s="114" t="s">
        <v>222</v>
      </c>
      <c r="K8" s="114" t="s">
        <v>190</v>
      </c>
      <c r="L8" s="114" t="s">
        <v>16</v>
      </c>
      <c r="M8" s="114" t="s">
        <v>223</v>
      </c>
      <c r="N8" s="114" t="s">
        <v>13</v>
      </c>
      <c r="O8" s="124" t="s">
        <v>13</v>
      </c>
      <c r="P8" s="125"/>
      <c r="Q8" s="126"/>
      <c r="R8" s="114" t="s">
        <v>226</v>
      </c>
      <c r="S8" s="127" t="s">
        <v>227</v>
      </c>
      <c r="T8" s="128"/>
      <c r="U8" s="114" t="s">
        <v>230</v>
      </c>
      <c r="V8" s="1" t="s">
        <v>231</v>
      </c>
      <c r="W8" s="1"/>
      <c r="X8" s="1"/>
      <c r="Y8" s="1"/>
      <c r="Z8" s="1"/>
      <c r="AA8" s="1"/>
      <c r="AB8" s="1"/>
      <c r="AC8" s="114" t="s">
        <v>239</v>
      </c>
      <c r="AD8" s="114" t="s">
        <v>240</v>
      </c>
    </row>
    <row r="9" spans="1:30" ht="18" x14ac:dyDescent="0.25">
      <c r="A9" s="115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2" t="s">
        <v>14</v>
      </c>
      <c r="P9" s="2" t="s">
        <v>224</v>
      </c>
      <c r="Q9" s="2" t="s">
        <v>225</v>
      </c>
      <c r="R9" s="115"/>
      <c r="S9" s="2" t="s">
        <v>228</v>
      </c>
      <c r="T9" s="2" t="s">
        <v>229</v>
      </c>
      <c r="U9" s="115"/>
      <c r="V9" s="2" t="s">
        <v>232</v>
      </c>
      <c r="W9" s="2" t="s">
        <v>233</v>
      </c>
      <c r="X9" s="2" t="s">
        <v>234</v>
      </c>
      <c r="Y9" s="2" t="s">
        <v>235</v>
      </c>
      <c r="Z9" s="2" t="s">
        <v>236</v>
      </c>
      <c r="AA9" s="2" t="s">
        <v>237</v>
      </c>
      <c r="AB9" s="2" t="s">
        <v>238</v>
      </c>
      <c r="AC9" s="115"/>
      <c r="AD9" s="115"/>
    </row>
    <row r="10" spans="1:30" x14ac:dyDescent="0.25">
      <c r="A10" s="59"/>
      <c r="B10" s="59"/>
      <c r="C10" s="59"/>
      <c r="D10" s="60"/>
      <c r="E10" s="61" t="s">
        <v>199</v>
      </c>
      <c r="F10" s="59"/>
      <c r="G10" s="59"/>
      <c r="H10" s="59"/>
      <c r="I10" s="59"/>
      <c r="J10" s="59"/>
      <c r="K10" s="59"/>
      <c r="L10" s="62"/>
      <c r="M10" s="62"/>
      <c r="N10" s="62"/>
      <c r="O10" s="62"/>
      <c r="P10" s="62"/>
      <c r="Q10" s="62"/>
      <c r="R10" s="62"/>
      <c r="S10" s="59"/>
      <c r="T10" s="59"/>
      <c r="U10" s="116"/>
      <c r="V10" s="117"/>
      <c r="W10" s="117"/>
      <c r="X10" s="117"/>
      <c r="Y10" s="117"/>
      <c r="Z10" s="117"/>
      <c r="AA10" s="117"/>
      <c r="AB10" s="117"/>
      <c r="AC10" s="117"/>
      <c r="AD10" s="118"/>
    </row>
    <row r="11" spans="1:30" ht="117" x14ac:dyDescent="0.25">
      <c r="A11" s="63">
        <v>1</v>
      </c>
      <c r="B11" s="63" t="s">
        <v>285</v>
      </c>
      <c r="C11" s="64" t="s">
        <v>199</v>
      </c>
      <c r="D11" s="63" t="s">
        <v>77</v>
      </c>
      <c r="E11" s="65" t="s">
        <v>78</v>
      </c>
      <c r="F11" s="63" t="s">
        <v>17</v>
      </c>
      <c r="G11" s="64" t="s">
        <v>18</v>
      </c>
      <c r="H11" s="65" t="s">
        <v>6</v>
      </c>
      <c r="I11" s="66" t="s">
        <v>242</v>
      </c>
      <c r="J11" s="67" t="s">
        <v>244</v>
      </c>
      <c r="K11" s="66" t="s">
        <v>202</v>
      </c>
      <c r="L11" s="68">
        <v>0</v>
      </c>
      <c r="M11" s="68">
        <v>612789.23</v>
      </c>
      <c r="N11" s="68">
        <v>612789.23</v>
      </c>
      <c r="O11" s="68">
        <v>612789.23</v>
      </c>
      <c r="P11" s="68">
        <v>0</v>
      </c>
      <c r="Q11" s="68">
        <v>612789.23</v>
      </c>
      <c r="R11" s="68">
        <v>612789.23</v>
      </c>
      <c r="S11" s="69">
        <f>Q11/M11</f>
        <v>1</v>
      </c>
      <c r="T11" s="69">
        <v>1</v>
      </c>
      <c r="U11" s="63" t="s">
        <v>253</v>
      </c>
      <c r="V11" s="63" t="s">
        <v>75</v>
      </c>
      <c r="W11" s="63" t="s">
        <v>193</v>
      </c>
      <c r="X11" s="63" t="s">
        <v>79</v>
      </c>
      <c r="Y11" s="63" t="s">
        <v>42</v>
      </c>
      <c r="Z11" s="65" t="s">
        <v>193</v>
      </c>
      <c r="AA11" s="65" t="s">
        <v>60</v>
      </c>
      <c r="AB11" s="65" t="s">
        <v>40</v>
      </c>
      <c r="AC11" s="65" t="s">
        <v>316</v>
      </c>
      <c r="AD11" s="65"/>
    </row>
    <row r="12" spans="1:30" x14ac:dyDescent="0.25">
      <c r="A12" s="60">
        <v>1</v>
      </c>
      <c r="B12" s="59"/>
      <c r="C12" s="59"/>
      <c r="D12" s="60"/>
      <c r="E12" s="61" t="s">
        <v>448</v>
      </c>
      <c r="F12" s="59"/>
      <c r="G12" s="59"/>
      <c r="H12" s="59"/>
      <c r="I12" s="71"/>
      <c r="J12" s="71"/>
      <c r="K12" s="71"/>
      <c r="L12" s="72">
        <f t="shared" ref="L12:R12" si="0">+L11</f>
        <v>0</v>
      </c>
      <c r="M12" s="72">
        <f t="shared" si="0"/>
        <v>612789.23</v>
      </c>
      <c r="N12" s="72">
        <f t="shared" si="0"/>
        <v>612789.23</v>
      </c>
      <c r="O12" s="72">
        <f t="shared" si="0"/>
        <v>612789.23</v>
      </c>
      <c r="P12" s="62">
        <f t="shared" si="0"/>
        <v>0</v>
      </c>
      <c r="Q12" s="62">
        <f t="shared" si="0"/>
        <v>612789.23</v>
      </c>
      <c r="R12" s="62">
        <f t="shared" si="0"/>
        <v>612789.23</v>
      </c>
      <c r="S12" s="73">
        <f>Q12/M12</f>
        <v>1</v>
      </c>
      <c r="T12" s="73">
        <f>(+T11)/A12</f>
        <v>1</v>
      </c>
      <c r="U12" s="129" t="s">
        <v>247</v>
      </c>
      <c r="V12" s="129"/>
      <c r="W12" s="129"/>
      <c r="X12" s="129"/>
      <c r="Y12" s="129"/>
      <c r="Z12" s="129"/>
      <c r="AA12" s="129"/>
      <c r="AB12" s="129"/>
      <c r="AC12" s="129"/>
      <c r="AD12" s="129"/>
    </row>
    <row r="13" spans="1:30" ht="117" x14ac:dyDescent="0.25">
      <c r="A13" s="63">
        <v>1</v>
      </c>
      <c r="B13" s="63" t="s">
        <v>285</v>
      </c>
      <c r="C13" s="64" t="s">
        <v>199</v>
      </c>
      <c r="D13" s="63" t="s">
        <v>73</v>
      </c>
      <c r="E13" s="65" t="s">
        <v>74</v>
      </c>
      <c r="F13" s="63" t="s">
        <v>17</v>
      </c>
      <c r="G13" s="64" t="s">
        <v>18</v>
      </c>
      <c r="H13" s="65" t="s">
        <v>6</v>
      </c>
      <c r="I13" s="66" t="s">
        <v>242</v>
      </c>
      <c r="J13" s="67" t="s">
        <v>244</v>
      </c>
      <c r="K13" s="66" t="s">
        <v>200</v>
      </c>
      <c r="L13" s="68">
        <v>0</v>
      </c>
      <c r="M13" s="68">
        <v>193382.51</v>
      </c>
      <c r="N13" s="68">
        <v>193382.51</v>
      </c>
      <c r="O13" s="68">
        <v>193382.51</v>
      </c>
      <c r="P13" s="68">
        <v>0</v>
      </c>
      <c r="Q13" s="68">
        <v>193382.51</v>
      </c>
      <c r="R13" s="68">
        <v>193382.51</v>
      </c>
      <c r="S13" s="69">
        <f>Q13/M13</f>
        <v>1</v>
      </c>
      <c r="T13" s="69">
        <v>1</v>
      </c>
      <c r="U13" s="63" t="s">
        <v>253</v>
      </c>
      <c r="V13" s="63" t="s">
        <v>75</v>
      </c>
      <c r="W13" s="63" t="s">
        <v>21</v>
      </c>
      <c r="X13" s="63" t="s">
        <v>21</v>
      </c>
      <c r="Y13" s="63" t="s">
        <v>53</v>
      </c>
      <c r="Z13" s="65" t="s">
        <v>201</v>
      </c>
      <c r="AA13" s="65" t="s">
        <v>201</v>
      </c>
      <c r="AB13" s="65" t="s">
        <v>401</v>
      </c>
      <c r="AC13" s="65" t="s">
        <v>316</v>
      </c>
      <c r="AD13" s="65"/>
    </row>
    <row r="14" spans="1:30" ht="117" x14ac:dyDescent="0.25">
      <c r="A14" s="63">
        <v>2</v>
      </c>
      <c r="B14" s="63" t="s">
        <v>285</v>
      </c>
      <c r="C14" s="64" t="s">
        <v>199</v>
      </c>
      <c r="D14" s="63" t="s">
        <v>80</v>
      </c>
      <c r="E14" s="65" t="s">
        <v>81</v>
      </c>
      <c r="F14" s="63" t="s">
        <v>17</v>
      </c>
      <c r="G14" s="64" t="s">
        <v>18</v>
      </c>
      <c r="H14" s="65" t="s">
        <v>6</v>
      </c>
      <c r="I14" s="66" t="s">
        <v>242</v>
      </c>
      <c r="J14" s="67" t="s">
        <v>244</v>
      </c>
      <c r="K14" s="66" t="s">
        <v>203</v>
      </c>
      <c r="L14" s="68">
        <v>0</v>
      </c>
      <c r="M14" s="68">
        <v>160404.82</v>
      </c>
      <c r="N14" s="68">
        <v>160404.82</v>
      </c>
      <c r="O14" s="68">
        <v>0</v>
      </c>
      <c r="P14" s="68">
        <v>160404.82</v>
      </c>
      <c r="Q14" s="68">
        <v>160404.82</v>
      </c>
      <c r="R14" s="68">
        <v>148829.29999999999</v>
      </c>
      <c r="S14" s="69">
        <f>Q14/M14</f>
        <v>1</v>
      </c>
      <c r="T14" s="69">
        <v>1</v>
      </c>
      <c r="U14" s="63" t="s">
        <v>253</v>
      </c>
      <c r="V14" s="63" t="s">
        <v>89</v>
      </c>
      <c r="W14" s="63" t="s">
        <v>449</v>
      </c>
      <c r="X14" s="63" t="s">
        <v>449</v>
      </c>
      <c r="Y14" s="63" t="s">
        <v>401</v>
      </c>
      <c r="Z14" s="65" t="s">
        <v>450</v>
      </c>
      <c r="AA14" s="65" t="s">
        <v>450</v>
      </c>
      <c r="AB14" s="65" t="s">
        <v>401</v>
      </c>
      <c r="AC14" s="65" t="s">
        <v>265</v>
      </c>
      <c r="AD14" s="65"/>
    </row>
    <row r="15" spans="1:30" x14ac:dyDescent="0.25">
      <c r="A15" s="60">
        <v>2</v>
      </c>
      <c r="B15" s="59"/>
      <c r="C15" s="59"/>
      <c r="D15" s="60"/>
      <c r="E15" s="61" t="s">
        <v>448</v>
      </c>
      <c r="F15" s="59"/>
      <c r="G15" s="59"/>
      <c r="H15" s="59"/>
      <c r="I15" s="59"/>
      <c r="J15" s="59"/>
      <c r="K15" s="59"/>
      <c r="L15" s="72">
        <f t="shared" ref="L15:R15" si="1">+L13+L14</f>
        <v>0</v>
      </c>
      <c r="M15" s="72">
        <f t="shared" si="1"/>
        <v>353787.33</v>
      </c>
      <c r="N15" s="72">
        <f t="shared" si="1"/>
        <v>353787.33</v>
      </c>
      <c r="O15" s="72">
        <f t="shared" si="1"/>
        <v>193382.51</v>
      </c>
      <c r="P15" s="72">
        <f t="shared" si="1"/>
        <v>160404.82</v>
      </c>
      <c r="Q15" s="72">
        <f t="shared" si="1"/>
        <v>353787.33</v>
      </c>
      <c r="R15" s="72">
        <f t="shared" si="1"/>
        <v>342211.81</v>
      </c>
      <c r="S15" s="73">
        <f>Q15/M15</f>
        <v>1</v>
      </c>
      <c r="T15" s="73">
        <f>(+T13+T14)/A15</f>
        <v>1</v>
      </c>
      <c r="U15" s="129" t="s">
        <v>247</v>
      </c>
      <c r="V15" s="129"/>
      <c r="W15" s="129"/>
      <c r="X15" s="129"/>
      <c r="Y15" s="129"/>
      <c r="Z15" s="129"/>
      <c r="AA15" s="129"/>
      <c r="AB15" s="129"/>
      <c r="AC15" s="129"/>
      <c r="AD15" s="129"/>
    </row>
    <row r="16" spans="1:30" ht="18" x14ac:dyDescent="0.25">
      <c r="A16" s="78">
        <f>+A12+A15</f>
        <v>3</v>
      </c>
      <c r="B16" s="71"/>
      <c r="C16" s="71"/>
      <c r="D16" s="60"/>
      <c r="E16" s="61" t="s">
        <v>274</v>
      </c>
      <c r="F16" s="71"/>
      <c r="G16" s="71"/>
      <c r="H16" s="71"/>
      <c r="I16" s="71"/>
      <c r="J16" s="71"/>
      <c r="K16" s="71"/>
      <c r="L16" s="72">
        <f t="shared" ref="L16:R16" si="2">+L12+L15</f>
        <v>0</v>
      </c>
      <c r="M16" s="72">
        <f t="shared" si="2"/>
        <v>966576.56</v>
      </c>
      <c r="N16" s="72">
        <f t="shared" si="2"/>
        <v>966576.56</v>
      </c>
      <c r="O16" s="72">
        <f t="shared" si="2"/>
        <v>806171.74</v>
      </c>
      <c r="P16" s="72">
        <f t="shared" si="2"/>
        <v>160404.82</v>
      </c>
      <c r="Q16" s="72">
        <f t="shared" si="2"/>
        <v>966576.56</v>
      </c>
      <c r="R16" s="72">
        <f t="shared" si="2"/>
        <v>955001.04</v>
      </c>
      <c r="S16" s="122"/>
      <c r="T16" s="123"/>
      <c r="U16" s="123"/>
      <c r="V16" s="123"/>
      <c r="W16" s="123"/>
      <c r="X16" s="123"/>
      <c r="Y16" s="123"/>
      <c r="Z16" s="123"/>
      <c r="AA16" s="123"/>
      <c r="AB16" s="123"/>
      <c r="AC16" s="123"/>
      <c r="AD16" s="132"/>
    </row>
    <row r="17" spans="1:30" ht="18" x14ac:dyDescent="0.25">
      <c r="A17" s="60">
        <f>+A16</f>
        <v>3</v>
      </c>
      <c r="B17" s="59"/>
      <c r="C17" s="59"/>
      <c r="D17" s="60"/>
      <c r="E17" s="61" t="s">
        <v>248</v>
      </c>
      <c r="F17" s="59"/>
      <c r="G17" s="59"/>
      <c r="H17" s="59"/>
      <c r="I17" s="59"/>
      <c r="J17" s="59"/>
      <c r="K17" s="59"/>
      <c r="L17" s="72">
        <f t="shared" ref="L17:R17" si="3">+L16</f>
        <v>0</v>
      </c>
      <c r="M17" s="72">
        <f t="shared" si="3"/>
        <v>966576.56</v>
      </c>
      <c r="N17" s="72">
        <f t="shared" si="3"/>
        <v>966576.56</v>
      </c>
      <c r="O17" s="72">
        <f t="shared" si="3"/>
        <v>806171.74</v>
      </c>
      <c r="P17" s="79">
        <f t="shared" si="3"/>
        <v>160404.82</v>
      </c>
      <c r="Q17" s="79">
        <f t="shared" si="3"/>
        <v>966576.56</v>
      </c>
      <c r="R17" s="79">
        <f t="shared" si="3"/>
        <v>955001.04</v>
      </c>
      <c r="S17" s="122"/>
      <c r="T17" s="123"/>
      <c r="U17" s="120"/>
      <c r="V17" s="120"/>
      <c r="W17" s="120"/>
      <c r="X17" s="120"/>
      <c r="Y17" s="120"/>
      <c r="Z17" s="120"/>
      <c r="AA17" s="120"/>
      <c r="AB17" s="120"/>
      <c r="AC17" s="120"/>
      <c r="AD17" s="121"/>
    </row>
  </sheetData>
  <mergeCells count="25"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M8:M9"/>
    <mergeCell ref="N8:N9"/>
    <mergeCell ref="O8:Q8"/>
    <mergeCell ref="S8:T8"/>
    <mergeCell ref="R8:R9"/>
    <mergeCell ref="U15:AD15"/>
    <mergeCell ref="S16:AD16"/>
    <mergeCell ref="S17:AD17"/>
    <mergeCell ref="AC8:AC9"/>
    <mergeCell ref="AD8:AD9"/>
    <mergeCell ref="U10:AD10"/>
    <mergeCell ref="U12:AD12"/>
    <mergeCell ref="U8:U9"/>
  </mergeCells>
  <printOptions horizontalCentered="1" verticalCentered="1"/>
  <pageMargins left="0" right="0" top="0" bottom="0" header="0" footer="0"/>
  <pageSetup scale="50" orientation="landscape" horizontalDpi="4294967292" verticalDpi="0" r:id="rId1"/>
  <headerFooter>
    <oddHeader>&amp;RANEXO 4.A.28 PAG. &amp;P DE &amp;N</oddHeader>
    <oddFooter>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AD19"/>
  <sheetViews>
    <sheetView topLeftCell="A4" workbookViewId="0">
      <selection activeCell="F13" sqref="F13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0" hidden="1" customWidth="1"/>
    <col min="30" max="30" width="8.7109375" customWidth="1"/>
  </cols>
  <sheetData>
    <row r="2" spans="1:30" s="96" customFormat="1" ht="15.75" x14ac:dyDescent="0.25">
      <c r="A2" s="94" t="s">
        <v>488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5"/>
      <c r="AD2" s="95"/>
    </row>
    <row r="3" spans="1:30" s="96" customFormat="1" ht="15.75" x14ac:dyDescent="0.25">
      <c r="A3" s="94" t="s">
        <v>12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5"/>
      <c r="AD3" s="95"/>
    </row>
    <row r="4" spans="1:30" s="96" customFormat="1" ht="15.75" x14ac:dyDescent="0.25">
      <c r="A4" s="94" t="s">
        <v>211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5"/>
      <c r="AD4" s="95"/>
    </row>
    <row r="5" spans="1:30" s="96" customFormat="1" ht="15.75" x14ac:dyDescent="0.25">
      <c r="A5" s="94" t="s">
        <v>341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5"/>
      <c r="AD5" s="95"/>
    </row>
    <row r="6" spans="1:30" s="96" customFormat="1" ht="15.75" x14ac:dyDescent="0.25">
      <c r="A6" s="94" t="s">
        <v>270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5"/>
      <c r="AD6" s="95"/>
    </row>
    <row r="8" spans="1:30" x14ac:dyDescent="0.25">
      <c r="A8" s="114" t="s">
        <v>213</v>
      </c>
      <c r="B8" s="114" t="s">
        <v>214</v>
      </c>
      <c r="C8" s="114" t="s">
        <v>215</v>
      </c>
      <c r="D8" s="114" t="s">
        <v>216</v>
      </c>
      <c r="E8" s="114" t="s">
        <v>217</v>
      </c>
      <c r="F8" s="114" t="s">
        <v>218</v>
      </c>
      <c r="G8" s="114" t="s">
        <v>219</v>
      </c>
      <c r="H8" s="114" t="s">
        <v>220</v>
      </c>
      <c r="I8" s="114" t="s">
        <v>221</v>
      </c>
      <c r="J8" s="114" t="s">
        <v>222</v>
      </c>
      <c r="K8" s="114" t="s">
        <v>190</v>
      </c>
      <c r="L8" s="114" t="s">
        <v>16</v>
      </c>
      <c r="M8" s="114" t="s">
        <v>223</v>
      </c>
      <c r="N8" s="114" t="s">
        <v>13</v>
      </c>
      <c r="O8" s="124" t="s">
        <v>13</v>
      </c>
      <c r="P8" s="125"/>
      <c r="Q8" s="126"/>
      <c r="R8" s="114" t="s">
        <v>226</v>
      </c>
      <c r="S8" s="127" t="s">
        <v>227</v>
      </c>
      <c r="T8" s="128"/>
      <c r="U8" s="114" t="s">
        <v>230</v>
      </c>
      <c r="V8" s="1" t="s">
        <v>231</v>
      </c>
      <c r="W8" s="1"/>
      <c r="X8" s="1"/>
      <c r="Y8" s="1"/>
      <c r="Z8" s="1"/>
      <c r="AA8" s="1"/>
      <c r="AB8" s="1"/>
      <c r="AC8" s="114" t="s">
        <v>239</v>
      </c>
      <c r="AD8" s="114" t="s">
        <v>240</v>
      </c>
    </row>
    <row r="9" spans="1:30" ht="18" x14ac:dyDescent="0.25">
      <c r="A9" s="115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2" t="s">
        <v>14</v>
      </c>
      <c r="P9" s="2" t="s">
        <v>224</v>
      </c>
      <c r="Q9" s="2" t="s">
        <v>225</v>
      </c>
      <c r="R9" s="115"/>
      <c r="S9" s="2" t="s">
        <v>228</v>
      </c>
      <c r="T9" s="2" t="s">
        <v>229</v>
      </c>
      <c r="U9" s="115"/>
      <c r="V9" s="2" t="s">
        <v>232</v>
      </c>
      <c r="W9" s="2" t="s">
        <v>233</v>
      </c>
      <c r="X9" s="2" t="s">
        <v>234</v>
      </c>
      <c r="Y9" s="2" t="s">
        <v>235</v>
      </c>
      <c r="Z9" s="2" t="s">
        <v>236</v>
      </c>
      <c r="AA9" s="2" t="s">
        <v>237</v>
      </c>
      <c r="AB9" s="2" t="s">
        <v>238</v>
      </c>
      <c r="AC9" s="115"/>
      <c r="AD9" s="115"/>
    </row>
    <row r="10" spans="1:30" x14ac:dyDescent="0.25">
      <c r="A10" s="59"/>
      <c r="B10" s="59"/>
      <c r="C10" s="59"/>
      <c r="D10" s="60"/>
      <c r="E10" s="61" t="s">
        <v>342</v>
      </c>
      <c r="F10" s="59"/>
      <c r="G10" s="59"/>
      <c r="H10" s="59"/>
      <c r="I10" s="59"/>
      <c r="J10" s="59"/>
      <c r="K10" s="59"/>
      <c r="L10" s="62"/>
      <c r="M10" s="62"/>
      <c r="N10" s="62"/>
      <c r="O10" s="62"/>
      <c r="P10" s="62"/>
      <c r="Q10" s="62"/>
      <c r="R10" s="62"/>
      <c r="S10" s="59"/>
      <c r="T10" s="59"/>
      <c r="U10" s="116"/>
      <c r="V10" s="117"/>
      <c r="W10" s="117"/>
      <c r="X10" s="117"/>
      <c r="Y10" s="117"/>
      <c r="Z10" s="117"/>
      <c r="AA10" s="117"/>
      <c r="AB10" s="117"/>
      <c r="AC10" s="117"/>
      <c r="AD10" s="118"/>
    </row>
    <row r="11" spans="1:30" ht="27" x14ac:dyDescent="0.25">
      <c r="A11" s="63">
        <v>1</v>
      </c>
      <c r="B11" s="63" t="s">
        <v>343</v>
      </c>
      <c r="C11" s="64" t="s">
        <v>342</v>
      </c>
      <c r="D11" s="63" t="s">
        <v>23</v>
      </c>
      <c r="E11" s="65" t="s">
        <v>24</v>
      </c>
      <c r="F11" s="63" t="s">
        <v>17</v>
      </c>
      <c r="G11" s="64" t="s">
        <v>18</v>
      </c>
      <c r="H11" s="65" t="s">
        <v>10</v>
      </c>
      <c r="I11" s="66" t="s">
        <v>271</v>
      </c>
      <c r="J11" s="67" t="s">
        <v>261</v>
      </c>
      <c r="K11" s="66" t="s">
        <v>260</v>
      </c>
      <c r="L11" s="68">
        <v>3869365.8</v>
      </c>
      <c r="M11" s="68">
        <v>3869365.8</v>
      </c>
      <c r="N11" s="68">
        <v>324661.44</v>
      </c>
      <c r="O11" s="68">
        <v>324661.44</v>
      </c>
      <c r="P11" s="68">
        <v>0</v>
      </c>
      <c r="Q11" s="68">
        <v>324661.44</v>
      </c>
      <c r="R11" s="68">
        <v>324661.44</v>
      </c>
      <c r="S11" s="69">
        <f>Q11/M11</f>
        <v>8.3905595071936595E-2</v>
      </c>
      <c r="T11" s="69">
        <v>0.08</v>
      </c>
      <c r="U11" s="63" t="s">
        <v>243</v>
      </c>
      <c r="V11" s="63" t="s">
        <v>25</v>
      </c>
      <c r="W11" s="63" t="s">
        <v>22</v>
      </c>
      <c r="X11" s="63" t="s">
        <v>25</v>
      </c>
      <c r="Y11" s="63" t="s">
        <v>26</v>
      </c>
      <c r="Z11" s="65" t="s">
        <v>22</v>
      </c>
      <c r="AA11" s="65" t="s">
        <v>193</v>
      </c>
      <c r="AB11" s="65"/>
      <c r="AC11" s="65" t="s">
        <v>269</v>
      </c>
      <c r="AD11" s="65"/>
    </row>
    <row r="12" spans="1:30" ht="27" x14ac:dyDescent="0.25">
      <c r="A12" s="70">
        <v>1</v>
      </c>
      <c r="B12" s="71"/>
      <c r="C12" s="71"/>
      <c r="D12" s="60"/>
      <c r="E12" s="61" t="s">
        <v>344</v>
      </c>
      <c r="F12" s="71"/>
      <c r="G12" s="71"/>
      <c r="H12" s="71"/>
      <c r="I12" s="71"/>
      <c r="J12" s="71"/>
      <c r="K12" s="71"/>
      <c r="L12" s="72">
        <f t="shared" ref="L12:R12" si="0">+L11</f>
        <v>3869365.8</v>
      </c>
      <c r="M12" s="72">
        <f t="shared" si="0"/>
        <v>3869365.8</v>
      </c>
      <c r="N12" s="72">
        <f t="shared" si="0"/>
        <v>324661.44</v>
      </c>
      <c r="O12" s="72">
        <f t="shared" si="0"/>
        <v>324661.44</v>
      </c>
      <c r="P12" s="72">
        <f t="shared" si="0"/>
        <v>0</v>
      </c>
      <c r="Q12" s="72">
        <f t="shared" si="0"/>
        <v>324661.44</v>
      </c>
      <c r="R12" s="72">
        <f t="shared" si="0"/>
        <v>324661.44</v>
      </c>
      <c r="S12" s="73">
        <f xml:space="preserve"> Q12/M12</f>
        <v>8.3905595071936595E-2</v>
      </c>
      <c r="T12" s="73">
        <f>(+T11)/A12</f>
        <v>0.08</v>
      </c>
      <c r="U12" s="129" t="s">
        <v>247</v>
      </c>
      <c r="V12" s="129"/>
      <c r="W12" s="129"/>
      <c r="X12" s="129"/>
      <c r="Y12" s="129"/>
      <c r="Z12" s="129"/>
      <c r="AA12" s="129"/>
      <c r="AB12" s="129"/>
      <c r="AC12" s="129"/>
      <c r="AD12" s="129"/>
    </row>
    <row r="13" spans="1:30" x14ac:dyDescent="0.25">
      <c r="A13" s="60"/>
      <c r="B13" s="59"/>
      <c r="C13" s="59"/>
      <c r="D13" s="60"/>
      <c r="E13" s="61" t="s">
        <v>323</v>
      </c>
      <c r="F13" s="59"/>
      <c r="G13" s="59"/>
      <c r="H13" s="59"/>
      <c r="I13" s="71"/>
      <c r="J13" s="71"/>
      <c r="K13" s="71"/>
      <c r="L13" s="72"/>
      <c r="M13" s="72"/>
      <c r="N13" s="72"/>
      <c r="O13" s="72"/>
      <c r="P13" s="72"/>
      <c r="Q13" s="72"/>
      <c r="R13" s="72"/>
      <c r="S13" s="73"/>
      <c r="T13" s="73"/>
      <c r="U13" s="119"/>
      <c r="V13" s="120"/>
      <c r="W13" s="120"/>
      <c r="X13" s="120"/>
      <c r="Y13" s="120"/>
      <c r="Z13" s="120"/>
      <c r="AA13" s="120"/>
      <c r="AB13" s="120"/>
      <c r="AC13" s="120"/>
      <c r="AD13" s="121"/>
    </row>
    <row r="14" spans="1:30" ht="27" x14ac:dyDescent="0.25">
      <c r="A14" s="63">
        <v>1</v>
      </c>
      <c r="B14" s="63" t="s">
        <v>324</v>
      </c>
      <c r="C14" s="64" t="s">
        <v>342</v>
      </c>
      <c r="D14" s="63" t="s">
        <v>29</v>
      </c>
      <c r="E14" s="65" t="s">
        <v>28</v>
      </c>
      <c r="F14" s="63" t="s">
        <v>17</v>
      </c>
      <c r="G14" s="64" t="s">
        <v>18</v>
      </c>
      <c r="H14" s="65" t="s">
        <v>10</v>
      </c>
      <c r="I14" s="66" t="s">
        <v>271</v>
      </c>
      <c r="J14" s="67" t="s">
        <v>261</v>
      </c>
      <c r="K14" s="66" t="s">
        <v>260</v>
      </c>
      <c r="L14" s="68">
        <v>1179864.6599999999</v>
      </c>
      <c r="M14" s="68">
        <v>1179864.6599999999</v>
      </c>
      <c r="N14" s="68">
        <v>487259.5</v>
      </c>
      <c r="O14" s="68">
        <v>281788.79999999999</v>
      </c>
      <c r="P14" s="68">
        <v>205470.7</v>
      </c>
      <c r="Q14" s="68">
        <v>487259.5</v>
      </c>
      <c r="R14" s="68">
        <v>473192.68</v>
      </c>
      <c r="S14" s="69">
        <f>Q14/M14</f>
        <v>0.41297914626920007</v>
      </c>
      <c r="T14" s="69">
        <v>0.41</v>
      </c>
      <c r="U14" s="63" t="s">
        <v>243</v>
      </c>
      <c r="V14" s="63" t="s">
        <v>25</v>
      </c>
      <c r="W14" s="63" t="s">
        <v>22</v>
      </c>
      <c r="X14" s="63" t="s">
        <v>25</v>
      </c>
      <c r="Y14" s="63" t="s">
        <v>26</v>
      </c>
      <c r="Z14" s="65" t="s">
        <v>22</v>
      </c>
      <c r="AA14" s="65" t="s">
        <v>193</v>
      </c>
      <c r="AB14" s="65"/>
      <c r="AC14" s="65" t="s">
        <v>269</v>
      </c>
      <c r="AD14" s="65"/>
    </row>
    <row r="15" spans="1:30" ht="27" x14ac:dyDescent="0.25">
      <c r="A15" s="70">
        <v>1</v>
      </c>
      <c r="B15" s="71"/>
      <c r="C15" s="71"/>
      <c r="D15" s="60"/>
      <c r="E15" s="61" t="s">
        <v>325</v>
      </c>
      <c r="F15" s="71"/>
      <c r="G15" s="71"/>
      <c r="H15" s="71"/>
      <c r="I15" s="71"/>
      <c r="J15" s="71"/>
      <c r="K15" s="71"/>
      <c r="L15" s="72">
        <f t="shared" ref="L15:R15" si="1">+L14</f>
        <v>1179864.6599999999</v>
      </c>
      <c r="M15" s="72">
        <f t="shared" si="1"/>
        <v>1179864.6599999999</v>
      </c>
      <c r="N15" s="72">
        <f t="shared" si="1"/>
        <v>487259.5</v>
      </c>
      <c r="O15" s="72">
        <f t="shared" si="1"/>
        <v>281788.79999999999</v>
      </c>
      <c r="P15" s="72">
        <f t="shared" si="1"/>
        <v>205470.7</v>
      </c>
      <c r="Q15" s="72">
        <f t="shared" si="1"/>
        <v>487259.5</v>
      </c>
      <c r="R15" s="72">
        <f t="shared" si="1"/>
        <v>473192.68</v>
      </c>
      <c r="S15" s="73">
        <f xml:space="preserve"> Q15/M15</f>
        <v>0.41297914626920007</v>
      </c>
      <c r="T15" s="73">
        <f>(+T14)/A15</f>
        <v>0.41</v>
      </c>
      <c r="U15" s="129" t="s">
        <v>247</v>
      </c>
      <c r="V15" s="129"/>
      <c r="W15" s="129"/>
      <c r="X15" s="129"/>
      <c r="Y15" s="129"/>
      <c r="Z15" s="129"/>
      <c r="AA15" s="129"/>
      <c r="AB15" s="129"/>
      <c r="AC15" s="129"/>
      <c r="AD15" s="129"/>
    </row>
    <row r="16" spans="1:30" x14ac:dyDescent="0.25">
      <c r="A16" s="60"/>
      <c r="B16" s="59"/>
      <c r="C16" s="59"/>
      <c r="D16" s="60"/>
      <c r="E16" s="61" t="s">
        <v>321</v>
      </c>
      <c r="F16" s="59"/>
      <c r="G16" s="59"/>
      <c r="H16" s="59"/>
      <c r="I16" s="71"/>
      <c r="J16" s="71"/>
      <c r="K16" s="71"/>
      <c r="L16" s="72"/>
      <c r="M16" s="72"/>
      <c r="N16" s="72"/>
      <c r="O16" s="72"/>
      <c r="P16" s="72"/>
      <c r="Q16" s="72"/>
      <c r="R16" s="72"/>
      <c r="S16" s="73"/>
      <c r="T16" s="73"/>
      <c r="U16" s="119"/>
      <c r="V16" s="120"/>
      <c r="W16" s="120"/>
      <c r="X16" s="120"/>
      <c r="Y16" s="120"/>
      <c r="Z16" s="120"/>
      <c r="AA16" s="120"/>
      <c r="AB16" s="120"/>
      <c r="AC16" s="120"/>
      <c r="AD16" s="121"/>
    </row>
    <row r="17" spans="1:30" ht="27" x14ac:dyDescent="0.25">
      <c r="A17" s="63">
        <v>1</v>
      </c>
      <c r="B17" s="63" t="s">
        <v>345</v>
      </c>
      <c r="C17" s="64" t="s">
        <v>342</v>
      </c>
      <c r="D17" s="63" t="s">
        <v>102</v>
      </c>
      <c r="E17" s="65" t="s">
        <v>103</v>
      </c>
      <c r="F17" s="63" t="s">
        <v>17</v>
      </c>
      <c r="G17" s="64" t="s">
        <v>18</v>
      </c>
      <c r="H17" s="65" t="s">
        <v>10</v>
      </c>
      <c r="I17" s="66" t="s">
        <v>271</v>
      </c>
      <c r="J17" s="67" t="s">
        <v>261</v>
      </c>
      <c r="K17" s="66" t="s">
        <v>260</v>
      </c>
      <c r="L17" s="68">
        <v>3216019.83</v>
      </c>
      <c r="M17" s="68">
        <v>3424232</v>
      </c>
      <c r="N17" s="68">
        <v>3141868</v>
      </c>
      <c r="O17" s="68">
        <v>2343696</v>
      </c>
      <c r="P17" s="68">
        <v>798172</v>
      </c>
      <c r="Q17" s="68">
        <v>3141868</v>
      </c>
      <c r="R17" s="68">
        <v>2889936</v>
      </c>
      <c r="S17" s="69">
        <f>Q17/M17</f>
        <v>0.91753946578386048</v>
      </c>
      <c r="T17" s="69">
        <v>0.98</v>
      </c>
      <c r="U17" s="63" t="s">
        <v>243</v>
      </c>
      <c r="V17" s="63" t="s">
        <v>25</v>
      </c>
      <c r="W17" s="63" t="s">
        <v>22</v>
      </c>
      <c r="X17" s="63" t="s">
        <v>25</v>
      </c>
      <c r="Y17" s="63" t="s">
        <v>26</v>
      </c>
      <c r="Z17" s="65" t="s">
        <v>22</v>
      </c>
      <c r="AA17" s="65" t="s">
        <v>193</v>
      </c>
      <c r="AB17" s="65"/>
      <c r="AC17" s="65" t="s">
        <v>269</v>
      </c>
      <c r="AD17" s="65"/>
    </row>
    <row r="18" spans="1:30" ht="27" x14ac:dyDescent="0.25">
      <c r="A18" s="60">
        <v>1</v>
      </c>
      <c r="B18" s="59"/>
      <c r="C18" s="75"/>
      <c r="D18" s="60"/>
      <c r="E18" s="61" t="s">
        <v>322</v>
      </c>
      <c r="F18" s="59"/>
      <c r="G18" s="59"/>
      <c r="H18" s="59"/>
      <c r="I18" s="59"/>
      <c r="J18" s="59"/>
      <c r="K18" s="59"/>
      <c r="L18" s="72">
        <f t="shared" ref="L18:R18" si="2">+L17</f>
        <v>3216019.83</v>
      </c>
      <c r="M18" s="72">
        <f t="shared" si="2"/>
        <v>3424232</v>
      </c>
      <c r="N18" s="72">
        <f t="shared" si="2"/>
        <v>3141868</v>
      </c>
      <c r="O18" s="72">
        <f t="shared" si="2"/>
        <v>2343696</v>
      </c>
      <c r="P18" s="72">
        <f t="shared" si="2"/>
        <v>798172</v>
      </c>
      <c r="Q18" s="72">
        <f t="shared" si="2"/>
        <v>3141868</v>
      </c>
      <c r="R18" s="72">
        <f t="shared" si="2"/>
        <v>2889936</v>
      </c>
      <c r="S18" s="73">
        <f>Q18/M18</f>
        <v>0.91753946578386048</v>
      </c>
      <c r="T18" s="73">
        <f>(+T17)/A18</f>
        <v>0.98</v>
      </c>
      <c r="U18" s="119" t="s">
        <v>247</v>
      </c>
      <c r="V18" s="120"/>
      <c r="W18" s="120"/>
      <c r="X18" s="120"/>
      <c r="Y18" s="120"/>
      <c r="Z18" s="120"/>
      <c r="AA18" s="120"/>
      <c r="AB18" s="120"/>
      <c r="AC18" s="120"/>
      <c r="AD18" s="121"/>
    </row>
    <row r="19" spans="1:30" ht="18" x14ac:dyDescent="0.25">
      <c r="A19" s="60">
        <f>+A12+A15+A18</f>
        <v>3</v>
      </c>
      <c r="B19" s="59"/>
      <c r="C19" s="59"/>
      <c r="D19" s="60"/>
      <c r="E19" s="61" t="s">
        <v>248</v>
      </c>
      <c r="F19" s="59"/>
      <c r="G19" s="59"/>
      <c r="H19" s="59"/>
      <c r="I19" s="59"/>
      <c r="J19" s="71"/>
      <c r="K19" s="71"/>
      <c r="L19" s="72">
        <f t="shared" ref="L19:R19" si="3">+L12+L15+L18</f>
        <v>8265250.29</v>
      </c>
      <c r="M19" s="72">
        <f t="shared" si="3"/>
        <v>8473462.4600000009</v>
      </c>
      <c r="N19" s="72">
        <f t="shared" si="3"/>
        <v>3953788.94</v>
      </c>
      <c r="O19" s="72">
        <f t="shared" si="3"/>
        <v>2950146.24</v>
      </c>
      <c r="P19" s="72">
        <f t="shared" si="3"/>
        <v>1003642.7</v>
      </c>
      <c r="Q19" s="72">
        <f t="shared" si="3"/>
        <v>3953788.94</v>
      </c>
      <c r="R19" s="72">
        <f t="shared" si="3"/>
        <v>3687790.12</v>
      </c>
      <c r="S19" s="122"/>
      <c r="T19" s="123"/>
      <c r="U19" s="120"/>
      <c r="V19" s="120"/>
      <c r="W19" s="120"/>
      <c r="X19" s="120"/>
      <c r="Y19" s="120"/>
      <c r="Z19" s="120"/>
      <c r="AA19" s="120"/>
      <c r="AB19" s="120"/>
      <c r="AC19" s="120"/>
      <c r="AD19" s="121"/>
    </row>
  </sheetData>
  <mergeCells count="27"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M8:M9"/>
    <mergeCell ref="N8:N9"/>
    <mergeCell ref="O8:Q8"/>
    <mergeCell ref="S8:T8"/>
    <mergeCell ref="R8:R9"/>
    <mergeCell ref="U16:AD16"/>
    <mergeCell ref="U18:AD18"/>
    <mergeCell ref="S19:AD19"/>
    <mergeCell ref="AC8:AC9"/>
    <mergeCell ref="AD8:AD9"/>
    <mergeCell ref="U10:AD10"/>
    <mergeCell ref="U12:AD12"/>
    <mergeCell ref="U13:AD13"/>
    <mergeCell ref="U15:AD15"/>
    <mergeCell ref="U8:U9"/>
  </mergeCells>
  <printOptions horizontalCentered="1" verticalCentered="1"/>
  <pageMargins left="0" right="0" top="0" bottom="0" header="0" footer="0"/>
  <pageSetup scale="50" orientation="landscape" horizontalDpi="4294967292" verticalDpi="0" r:id="rId1"/>
  <headerFooter>
    <oddHeader>&amp;RANEXO 4.A.2 PAG. &amp;P DE &amp;N</oddHeader>
    <oddFooter>&amp;F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AD14"/>
  <sheetViews>
    <sheetView topLeftCell="A3" workbookViewId="0">
      <selection activeCell="I12" sqref="I12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0" hidden="1" customWidth="1"/>
    <col min="30" max="30" width="8.7109375" customWidth="1"/>
  </cols>
  <sheetData>
    <row r="2" spans="1:30" s="96" customFormat="1" ht="15.75" x14ac:dyDescent="0.25">
      <c r="A2" s="94" t="s">
        <v>488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5"/>
      <c r="AD2" s="95"/>
    </row>
    <row r="3" spans="1:30" s="96" customFormat="1" ht="15.75" x14ac:dyDescent="0.25">
      <c r="A3" s="94" t="s">
        <v>12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5"/>
      <c r="AD3" s="95"/>
    </row>
    <row r="4" spans="1:30" s="96" customFormat="1" ht="15.75" x14ac:dyDescent="0.25">
      <c r="A4" s="94" t="s">
        <v>211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5"/>
      <c r="AD4" s="95"/>
    </row>
    <row r="5" spans="1:30" s="96" customFormat="1" ht="15.75" x14ac:dyDescent="0.25">
      <c r="A5" s="94" t="s">
        <v>315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5"/>
      <c r="AD5" s="95"/>
    </row>
    <row r="6" spans="1:30" s="96" customFormat="1" ht="15.75" x14ac:dyDescent="0.25">
      <c r="A6" s="94" t="s">
        <v>250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5"/>
      <c r="AD6" s="95"/>
    </row>
    <row r="8" spans="1:30" x14ac:dyDescent="0.25">
      <c r="A8" s="114" t="s">
        <v>213</v>
      </c>
      <c r="B8" s="114" t="s">
        <v>214</v>
      </c>
      <c r="C8" s="114" t="s">
        <v>215</v>
      </c>
      <c r="D8" s="114" t="s">
        <v>216</v>
      </c>
      <c r="E8" s="114" t="s">
        <v>217</v>
      </c>
      <c r="F8" s="114" t="s">
        <v>218</v>
      </c>
      <c r="G8" s="114" t="s">
        <v>219</v>
      </c>
      <c r="H8" s="114" t="s">
        <v>220</v>
      </c>
      <c r="I8" s="114" t="s">
        <v>221</v>
      </c>
      <c r="J8" s="114" t="s">
        <v>222</v>
      </c>
      <c r="K8" s="114" t="s">
        <v>190</v>
      </c>
      <c r="L8" s="114" t="s">
        <v>16</v>
      </c>
      <c r="M8" s="114" t="s">
        <v>223</v>
      </c>
      <c r="N8" s="114" t="s">
        <v>13</v>
      </c>
      <c r="O8" s="124" t="s">
        <v>13</v>
      </c>
      <c r="P8" s="125"/>
      <c r="Q8" s="126"/>
      <c r="R8" s="114" t="s">
        <v>226</v>
      </c>
      <c r="S8" s="127" t="s">
        <v>227</v>
      </c>
      <c r="T8" s="128"/>
      <c r="U8" s="114" t="s">
        <v>230</v>
      </c>
      <c r="V8" s="1" t="s">
        <v>231</v>
      </c>
      <c r="W8" s="1"/>
      <c r="X8" s="1"/>
      <c r="Y8" s="1"/>
      <c r="Z8" s="1"/>
      <c r="AA8" s="1"/>
      <c r="AB8" s="1"/>
      <c r="AC8" s="114" t="s">
        <v>239</v>
      </c>
      <c r="AD8" s="114" t="s">
        <v>240</v>
      </c>
    </row>
    <row r="9" spans="1:30" ht="18" x14ac:dyDescent="0.25">
      <c r="A9" s="115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2" t="s">
        <v>14</v>
      </c>
      <c r="P9" s="2" t="s">
        <v>224</v>
      </c>
      <c r="Q9" s="2" t="s">
        <v>225</v>
      </c>
      <c r="R9" s="115"/>
      <c r="S9" s="2" t="s">
        <v>228</v>
      </c>
      <c r="T9" s="2" t="s">
        <v>229</v>
      </c>
      <c r="U9" s="115"/>
      <c r="V9" s="2" t="s">
        <v>232</v>
      </c>
      <c r="W9" s="2" t="s">
        <v>233</v>
      </c>
      <c r="X9" s="2" t="s">
        <v>234</v>
      </c>
      <c r="Y9" s="2" t="s">
        <v>235</v>
      </c>
      <c r="Z9" s="2" t="s">
        <v>236</v>
      </c>
      <c r="AA9" s="2" t="s">
        <v>237</v>
      </c>
      <c r="AB9" s="2" t="s">
        <v>238</v>
      </c>
      <c r="AC9" s="115"/>
      <c r="AD9" s="115"/>
    </row>
    <row r="10" spans="1:30" ht="18" x14ac:dyDescent="0.25">
      <c r="A10" s="59"/>
      <c r="B10" s="59"/>
      <c r="C10" s="59"/>
      <c r="D10" s="60"/>
      <c r="E10" s="61" t="s">
        <v>257</v>
      </c>
      <c r="F10" s="59"/>
      <c r="G10" s="59"/>
      <c r="H10" s="59"/>
      <c r="I10" s="59"/>
      <c r="J10" s="59"/>
      <c r="K10" s="59"/>
      <c r="L10" s="62"/>
      <c r="M10" s="62"/>
      <c r="N10" s="62"/>
      <c r="O10" s="62"/>
      <c r="P10" s="62"/>
      <c r="Q10" s="62"/>
      <c r="R10" s="62"/>
      <c r="S10" s="59"/>
      <c r="T10" s="59"/>
      <c r="U10" s="116"/>
      <c r="V10" s="117"/>
      <c r="W10" s="117"/>
      <c r="X10" s="117"/>
      <c r="Y10" s="117"/>
      <c r="Z10" s="117"/>
      <c r="AA10" s="117"/>
      <c r="AB10" s="117"/>
      <c r="AC10" s="117"/>
      <c r="AD10" s="118"/>
    </row>
    <row r="11" spans="1:30" ht="117" x14ac:dyDescent="0.25">
      <c r="A11" s="63">
        <v>1</v>
      </c>
      <c r="B11" s="63" t="s">
        <v>258</v>
      </c>
      <c r="C11" s="64" t="s">
        <v>257</v>
      </c>
      <c r="D11" s="63" t="s">
        <v>110</v>
      </c>
      <c r="E11" s="65" t="s">
        <v>111</v>
      </c>
      <c r="F11" s="63" t="s">
        <v>17</v>
      </c>
      <c r="G11" s="64" t="s">
        <v>18</v>
      </c>
      <c r="H11" s="65" t="s">
        <v>6</v>
      </c>
      <c r="I11" s="66" t="s">
        <v>252</v>
      </c>
      <c r="J11" s="67" t="s">
        <v>261</v>
      </c>
      <c r="K11" s="66" t="s">
        <v>260</v>
      </c>
      <c r="L11" s="68">
        <v>0</v>
      </c>
      <c r="M11" s="68">
        <v>19928.38</v>
      </c>
      <c r="N11" s="68">
        <v>0</v>
      </c>
      <c r="O11" s="68">
        <v>0</v>
      </c>
      <c r="P11" s="68">
        <v>0</v>
      </c>
      <c r="Q11" s="68">
        <v>0</v>
      </c>
      <c r="R11" s="68">
        <v>0</v>
      </c>
      <c r="S11" s="69">
        <f>Q11/M11</f>
        <v>0</v>
      </c>
      <c r="T11" s="69">
        <v>0</v>
      </c>
      <c r="U11" s="63" t="s">
        <v>243</v>
      </c>
      <c r="V11" s="63" t="s">
        <v>30</v>
      </c>
      <c r="W11" s="63" t="s">
        <v>22</v>
      </c>
      <c r="X11" s="63" t="s">
        <v>193</v>
      </c>
      <c r="Y11" s="63" t="s">
        <v>40</v>
      </c>
      <c r="Z11" s="65" t="s">
        <v>22</v>
      </c>
      <c r="AA11" s="65" t="s">
        <v>193</v>
      </c>
      <c r="AB11" s="65"/>
      <c r="AC11" s="65" t="s">
        <v>262</v>
      </c>
      <c r="AD11" s="65"/>
    </row>
    <row r="12" spans="1:30" ht="117" x14ac:dyDescent="0.25">
      <c r="A12" s="63">
        <v>2</v>
      </c>
      <c r="B12" s="63" t="s">
        <v>258</v>
      </c>
      <c r="C12" s="64" t="s">
        <v>257</v>
      </c>
      <c r="D12" s="63" t="s">
        <v>451</v>
      </c>
      <c r="E12" s="65" t="s">
        <v>452</v>
      </c>
      <c r="F12" s="63" t="s">
        <v>17</v>
      </c>
      <c r="G12" s="64" t="s">
        <v>18</v>
      </c>
      <c r="H12" s="65" t="s">
        <v>6</v>
      </c>
      <c r="I12" s="66" t="s">
        <v>252</v>
      </c>
      <c r="J12" s="67" t="s">
        <v>261</v>
      </c>
      <c r="K12" s="66" t="s">
        <v>260</v>
      </c>
      <c r="L12" s="68">
        <v>0</v>
      </c>
      <c r="M12" s="68">
        <v>16081.04</v>
      </c>
      <c r="N12" s="68">
        <v>0</v>
      </c>
      <c r="O12" s="68">
        <v>0</v>
      </c>
      <c r="P12" s="68">
        <v>0</v>
      </c>
      <c r="Q12" s="68">
        <v>0</v>
      </c>
      <c r="R12" s="68">
        <v>0</v>
      </c>
      <c r="S12" s="69">
        <f>Q12/M12</f>
        <v>0</v>
      </c>
      <c r="T12" s="69">
        <v>0</v>
      </c>
      <c r="U12" s="63" t="s">
        <v>243</v>
      </c>
      <c r="V12" s="63" t="s">
        <v>30</v>
      </c>
      <c r="W12" s="63" t="s">
        <v>22</v>
      </c>
      <c r="X12" s="63" t="s">
        <v>193</v>
      </c>
      <c r="Y12" s="63" t="s">
        <v>40</v>
      </c>
      <c r="Z12" s="65" t="s">
        <v>22</v>
      </c>
      <c r="AA12" s="65" t="s">
        <v>193</v>
      </c>
      <c r="AB12" s="65"/>
      <c r="AC12" s="65" t="s">
        <v>262</v>
      </c>
      <c r="AD12" s="65"/>
    </row>
    <row r="13" spans="1:30" ht="36" x14ac:dyDescent="0.25">
      <c r="A13" s="60">
        <v>2</v>
      </c>
      <c r="B13" s="59"/>
      <c r="C13" s="75"/>
      <c r="D13" s="60"/>
      <c r="E13" s="61" t="s">
        <v>263</v>
      </c>
      <c r="F13" s="59"/>
      <c r="G13" s="59"/>
      <c r="H13" s="59"/>
      <c r="I13" s="59"/>
      <c r="J13" s="59"/>
      <c r="K13" s="59"/>
      <c r="L13" s="72">
        <f t="shared" ref="L13:R13" si="0">+L11+L12</f>
        <v>0</v>
      </c>
      <c r="M13" s="72">
        <f t="shared" si="0"/>
        <v>36009.42</v>
      </c>
      <c r="N13" s="72">
        <f t="shared" si="0"/>
        <v>0</v>
      </c>
      <c r="O13" s="72">
        <f t="shared" si="0"/>
        <v>0</v>
      </c>
      <c r="P13" s="72">
        <f t="shared" si="0"/>
        <v>0</v>
      </c>
      <c r="Q13" s="72">
        <f t="shared" si="0"/>
        <v>0</v>
      </c>
      <c r="R13" s="72">
        <f t="shared" si="0"/>
        <v>0</v>
      </c>
      <c r="S13" s="73">
        <f>Q13/M13</f>
        <v>0</v>
      </c>
      <c r="T13" s="73">
        <f>(+T11+T12)/A13</f>
        <v>0</v>
      </c>
      <c r="U13" s="119" t="s">
        <v>247</v>
      </c>
      <c r="V13" s="120"/>
      <c r="W13" s="120"/>
      <c r="X13" s="120"/>
      <c r="Y13" s="120"/>
      <c r="Z13" s="120"/>
      <c r="AA13" s="120"/>
      <c r="AB13" s="120"/>
      <c r="AC13" s="120"/>
      <c r="AD13" s="121"/>
    </row>
    <row r="14" spans="1:30" ht="18" x14ac:dyDescent="0.25">
      <c r="A14" s="60">
        <f>+A13</f>
        <v>2</v>
      </c>
      <c r="B14" s="59"/>
      <c r="C14" s="59"/>
      <c r="D14" s="60"/>
      <c r="E14" s="61" t="s">
        <v>248</v>
      </c>
      <c r="F14" s="59"/>
      <c r="G14" s="59"/>
      <c r="H14" s="59"/>
      <c r="I14" s="59"/>
      <c r="J14" s="71"/>
      <c r="K14" s="71"/>
      <c r="L14" s="72">
        <f t="shared" ref="L14:R14" si="1">+L13</f>
        <v>0</v>
      </c>
      <c r="M14" s="72">
        <f t="shared" si="1"/>
        <v>36009.42</v>
      </c>
      <c r="N14" s="72">
        <f t="shared" si="1"/>
        <v>0</v>
      </c>
      <c r="O14" s="72">
        <f t="shared" si="1"/>
        <v>0</v>
      </c>
      <c r="P14" s="72">
        <f t="shared" si="1"/>
        <v>0</v>
      </c>
      <c r="Q14" s="72">
        <f t="shared" si="1"/>
        <v>0</v>
      </c>
      <c r="R14" s="72">
        <f t="shared" si="1"/>
        <v>0</v>
      </c>
      <c r="S14" s="122"/>
      <c r="T14" s="123"/>
      <c r="U14" s="123"/>
      <c r="V14" s="123"/>
      <c r="W14" s="123"/>
      <c r="X14" s="123"/>
      <c r="Y14" s="123"/>
      <c r="Z14" s="123"/>
      <c r="AA14" s="123"/>
      <c r="AB14" s="123"/>
      <c r="AC14" s="123"/>
      <c r="AD14" s="132"/>
    </row>
  </sheetData>
  <mergeCells count="23"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M8:M9"/>
    <mergeCell ref="N8:N9"/>
    <mergeCell ref="O8:Q8"/>
    <mergeCell ref="S8:T8"/>
    <mergeCell ref="R8:R9"/>
    <mergeCell ref="AC8:AC9"/>
    <mergeCell ref="AD8:AD9"/>
    <mergeCell ref="U10:AD10"/>
    <mergeCell ref="U13:AD13"/>
    <mergeCell ref="U8:U9"/>
    <mergeCell ref="S14:AD14"/>
  </mergeCells>
  <printOptions horizontalCentered="1" verticalCentered="1"/>
  <pageMargins left="0" right="0" top="0" bottom="0" header="0" footer="0"/>
  <pageSetup scale="50" orientation="landscape" horizontalDpi="4294967292" verticalDpi="0" r:id="rId1"/>
  <headerFooter>
    <oddHeader>&amp;RANEXO 4.A.29 PAG. &amp;P DE &amp;N</oddHeader>
    <oddFooter>&amp;F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AD13"/>
  <sheetViews>
    <sheetView workbookViewId="0">
      <selection activeCell="I11" sqref="I11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0" hidden="1" customWidth="1"/>
    <col min="30" max="30" width="8.7109375" customWidth="1"/>
  </cols>
  <sheetData>
    <row r="2" spans="1:30" s="96" customFormat="1" ht="15.75" x14ac:dyDescent="0.25">
      <c r="A2" s="94" t="s">
        <v>488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5"/>
      <c r="AD2" s="95"/>
    </row>
    <row r="3" spans="1:30" s="96" customFormat="1" ht="15.75" x14ac:dyDescent="0.25">
      <c r="A3" s="94" t="s">
        <v>12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5"/>
      <c r="AD3" s="95"/>
    </row>
    <row r="4" spans="1:30" s="96" customFormat="1" ht="15.75" x14ac:dyDescent="0.25">
      <c r="A4" s="94" t="s">
        <v>211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5"/>
      <c r="AD4" s="95"/>
    </row>
    <row r="5" spans="1:30" s="96" customFormat="1" ht="15.75" x14ac:dyDescent="0.25">
      <c r="A5" s="94" t="s">
        <v>282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5"/>
      <c r="AD5" s="95"/>
    </row>
    <row r="6" spans="1:30" s="96" customFormat="1" ht="15.75" x14ac:dyDescent="0.25">
      <c r="A6" s="94" t="s">
        <v>250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5"/>
      <c r="AD6" s="95"/>
    </row>
    <row r="8" spans="1:30" x14ac:dyDescent="0.25">
      <c r="A8" s="114" t="s">
        <v>213</v>
      </c>
      <c r="B8" s="114" t="s">
        <v>214</v>
      </c>
      <c r="C8" s="114" t="s">
        <v>215</v>
      </c>
      <c r="D8" s="114" t="s">
        <v>216</v>
      </c>
      <c r="E8" s="114" t="s">
        <v>217</v>
      </c>
      <c r="F8" s="114" t="s">
        <v>218</v>
      </c>
      <c r="G8" s="114" t="s">
        <v>219</v>
      </c>
      <c r="H8" s="114" t="s">
        <v>220</v>
      </c>
      <c r="I8" s="114" t="s">
        <v>221</v>
      </c>
      <c r="J8" s="114" t="s">
        <v>222</v>
      </c>
      <c r="K8" s="114" t="s">
        <v>190</v>
      </c>
      <c r="L8" s="114" t="s">
        <v>16</v>
      </c>
      <c r="M8" s="114" t="s">
        <v>223</v>
      </c>
      <c r="N8" s="114" t="s">
        <v>13</v>
      </c>
      <c r="O8" s="124" t="s">
        <v>13</v>
      </c>
      <c r="P8" s="125"/>
      <c r="Q8" s="126"/>
      <c r="R8" s="114" t="s">
        <v>226</v>
      </c>
      <c r="S8" s="127" t="s">
        <v>227</v>
      </c>
      <c r="T8" s="128"/>
      <c r="U8" s="114" t="s">
        <v>230</v>
      </c>
      <c r="V8" s="1" t="s">
        <v>231</v>
      </c>
      <c r="W8" s="1"/>
      <c r="X8" s="1"/>
      <c r="Y8" s="1"/>
      <c r="Z8" s="1"/>
      <c r="AA8" s="1"/>
      <c r="AB8" s="1"/>
      <c r="AC8" s="114" t="s">
        <v>239</v>
      </c>
      <c r="AD8" s="114" t="s">
        <v>240</v>
      </c>
    </row>
    <row r="9" spans="1:30" ht="18" x14ac:dyDescent="0.25">
      <c r="A9" s="115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2" t="s">
        <v>14</v>
      </c>
      <c r="P9" s="2" t="s">
        <v>224</v>
      </c>
      <c r="Q9" s="2" t="s">
        <v>225</v>
      </c>
      <c r="R9" s="115"/>
      <c r="S9" s="2" t="s">
        <v>228</v>
      </c>
      <c r="T9" s="2" t="s">
        <v>229</v>
      </c>
      <c r="U9" s="115"/>
      <c r="V9" s="2" t="s">
        <v>232</v>
      </c>
      <c r="W9" s="2" t="s">
        <v>233</v>
      </c>
      <c r="X9" s="2" t="s">
        <v>234</v>
      </c>
      <c r="Y9" s="2" t="s">
        <v>235</v>
      </c>
      <c r="Z9" s="2" t="s">
        <v>236</v>
      </c>
      <c r="AA9" s="2" t="s">
        <v>237</v>
      </c>
      <c r="AB9" s="2" t="s">
        <v>238</v>
      </c>
      <c r="AC9" s="115"/>
      <c r="AD9" s="115"/>
    </row>
    <row r="10" spans="1:30" ht="18" x14ac:dyDescent="0.25">
      <c r="A10" s="3"/>
      <c r="B10" s="3"/>
      <c r="C10" s="3"/>
      <c r="D10" s="4"/>
      <c r="E10" s="5" t="s">
        <v>257</v>
      </c>
      <c r="F10" s="3"/>
      <c r="G10" s="3"/>
      <c r="H10" s="3"/>
      <c r="I10" s="3"/>
      <c r="J10" s="3"/>
      <c r="K10" s="3"/>
      <c r="L10" s="15"/>
      <c r="M10" s="15"/>
      <c r="N10" s="15"/>
      <c r="O10" s="15"/>
      <c r="P10" s="15"/>
      <c r="Q10" s="15"/>
      <c r="R10" s="15"/>
      <c r="S10" s="3"/>
      <c r="T10" s="3"/>
      <c r="U10" s="116"/>
      <c r="V10" s="117"/>
      <c r="W10" s="117"/>
      <c r="X10" s="117"/>
      <c r="Y10" s="117"/>
      <c r="Z10" s="117"/>
      <c r="AA10" s="117"/>
      <c r="AB10" s="117"/>
      <c r="AC10" s="117"/>
      <c r="AD10" s="118"/>
    </row>
    <row r="11" spans="1:30" ht="126" x14ac:dyDescent="0.25">
      <c r="A11" s="6">
        <v>1</v>
      </c>
      <c r="B11" s="6" t="s">
        <v>258</v>
      </c>
      <c r="C11" s="7" t="s">
        <v>257</v>
      </c>
      <c r="D11" s="6" t="s">
        <v>108</v>
      </c>
      <c r="E11" s="8" t="s">
        <v>109</v>
      </c>
      <c r="F11" s="6" t="s">
        <v>17</v>
      </c>
      <c r="G11" s="7" t="s">
        <v>18</v>
      </c>
      <c r="H11" s="8" t="s">
        <v>283</v>
      </c>
      <c r="I11" s="9" t="s">
        <v>252</v>
      </c>
      <c r="J11" s="10" t="s">
        <v>261</v>
      </c>
      <c r="K11" s="9" t="s">
        <v>260</v>
      </c>
      <c r="L11" s="16">
        <v>0</v>
      </c>
      <c r="M11" s="16">
        <v>493.69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1">
        <f>Q11/M11</f>
        <v>0</v>
      </c>
      <c r="T11" s="11">
        <v>0</v>
      </c>
      <c r="U11" s="6" t="s">
        <v>243</v>
      </c>
      <c r="V11" s="6" t="s">
        <v>30</v>
      </c>
      <c r="W11" s="6" t="s">
        <v>22</v>
      </c>
      <c r="X11" s="6" t="s">
        <v>193</v>
      </c>
      <c r="Y11" s="6" t="s">
        <v>40</v>
      </c>
      <c r="Z11" s="8" t="s">
        <v>22</v>
      </c>
      <c r="AA11" s="8" t="s">
        <v>193</v>
      </c>
      <c r="AB11" s="8"/>
      <c r="AC11" s="8" t="s">
        <v>262</v>
      </c>
      <c r="AD11" s="8"/>
    </row>
    <row r="12" spans="1:30" ht="36" x14ac:dyDescent="0.25">
      <c r="A12" s="4">
        <v>1</v>
      </c>
      <c r="B12" s="3"/>
      <c r="C12" s="12"/>
      <c r="D12" s="4"/>
      <c r="E12" s="5" t="s">
        <v>263</v>
      </c>
      <c r="F12" s="3"/>
      <c r="G12" s="3"/>
      <c r="H12" s="3"/>
      <c r="I12" s="3"/>
      <c r="J12" s="3"/>
      <c r="K12" s="3"/>
      <c r="L12" s="17">
        <f t="shared" ref="L12:R13" si="0">+L11</f>
        <v>0</v>
      </c>
      <c r="M12" s="17">
        <f t="shared" si="0"/>
        <v>493.69</v>
      </c>
      <c r="N12" s="17">
        <f t="shared" si="0"/>
        <v>0</v>
      </c>
      <c r="O12" s="17">
        <f t="shared" si="0"/>
        <v>0</v>
      </c>
      <c r="P12" s="17">
        <f t="shared" si="0"/>
        <v>0</v>
      </c>
      <c r="Q12" s="17">
        <f t="shared" si="0"/>
        <v>0</v>
      </c>
      <c r="R12" s="17">
        <f t="shared" si="0"/>
        <v>0</v>
      </c>
      <c r="S12" s="14">
        <f>Q12/M12</f>
        <v>0</v>
      </c>
      <c r="T12" s="14">
        <f>(+T11)/A12</f>
        <v>0</v>
      </c>
      <c r="U12" s="119" t="s">
        <v>247</v>
      </c>
      <c r="V12" s="120"/>
      <c r="W12" s="120"/>
      <c r="X12" s="120"/>
      <c r="Y12" s="120"/>
      <c r="Z12" s="120"/>
      <c r="AA12" s="120"/>
      <c r="AB12" s="120"/>
      <c r="AC12" s="120"/>
      <c r="AD12" s="121"/>
    </row>
    <row r="13" spans="1:30" ht="18" x14ac:dyDescent="0.25">
      <c r="A13" s="4">
        <f>+A12</f>
        <v>1</v>
      </c>
      <c r="B13" s="3"/>
      <c r="C13" s="3"/>
      <c r="D13" s="4"/>
      <c r="E13" s="5" t="s">
        <v>248</v>
      </c>
      <c r="F13" s="3"/>
      <c r="G13" s="3"/>
      <c r="H13" s="3"/>
      <c r="I13" s="3"/>
      <c r="J13" s="13"/>
      <c r="K13" s="13"/>
      <c r="L13" s="17">
        <f t="shared" si="0"/>
        <v>0</v>
      </c>
      <c r="M13" s="17">
        <f t="shared" si="0"/>
        <v>493.69</v>
      </c>
      <c r="N13" s="17">
        <f t="shared" si="0"/>
        <v>0</v>
      </c>
      <c r="O13" s="17">
        <f t="shared" si="0"/>
        <v>0</v>
      </c>
      <c r="P13" s="17">
        <f t="shared" si="0"/>
        <v>0</v>
      </c>
      <c r="Q13" s="17">
        <f t="shared" si="0"/>
        <v>0</v>
      </c>
      <c r="R13" s="17">
        <f t="shared" si="0"/>
        <v>0</v>
      </c>
      <c r="S13" s="122"/>
      <c r="T13" s="123"/>
      <c r="U13" s="120"/>
      <c r="V13" s="120"/>
      <c r="W13" s="120"/>
      <c r="X13" s="120"/>
      <c r="Y13" s="120"/>
      <c r="Z13" s="120"/>
      <c r="AA13" s="120"/>
      <c r="AB13" s="120"/>
      <c r="AC13" s="120"/>
      <c r="AD13" s="121"/>
    </row>
  </sheetData>
  <mergeCells count="23"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M8:M9"/>
    <mergeCell ref="N8:N9"/>
    <mergeCell ref="O8:Q8"/>
    <mergeCell ref="S8:T8"/>
    <mergeCell ref="R8:R9"/>
    <mergeCell ref="AC8:AC9"/>
    <mergeCell ref="AD8:AD9"/>
    <mergeCell ref="U10:AD10"/>
    <mergeCell ref="U12:AD12"/>
    <mergeCell ref="S13:AD13"/>
    <mergeCell ref="U8:U9"/>
  </mergeCells>
  <printOptions horizontalCentered="1" verticalCentered="1"/>
  <pageMargins left="0" right="0" top="0" bottom="0" header="0" footer="0"/>
  <pageSetup scale="50" orientation="landscape" horizontalDpi="4294967292" verticalDpi="0" r:id="rId1"/>
  <headerFooter>
    <oddHeader>&amp;RANEXO 4.A.30 PAG. &amp;P DE &amp;N</oddHeader>
    <oddFooter>&amp;F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AD13"/>
  <sheetViews>
    <sheetView workbookViewId="0">
      <selection activeCell="F11" sqref="F11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0" hidden="1" customWidth="1"/>
    <col min="30" max="30" width="8.7109375" customWidth="1"/>
  </cols>
  <sheetData>
    <row r="2" spans="1:30" s="96" customFormat="1" ht="15.75" x14ac:dyDescent="0.25">
      <c r="A2" s="94" t="s">
        <v>488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5"/>
      <c r="AD2" s="95"/>
    </row>
    <row r="3" spans="1:30" s="96" customFormat="1" ht="15.75" x14ac:dyDescent="0.25">
      <c r="A3" s="94" t="s">
        <v>12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5"/>
      <c r="AD3" s="95"/>
    </row>
    <row r="4" spans="1:30" s="96" customFormat="1" ht="15.75" x14ac:dyDescent="0.25">
      <c r="A4" s="94" t="s">
        <v>211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5"/>
      <c r="AD4" s="95"/>
    </row>
    <row r="5" spans="1:30" s="96" customFormat="1" ht="15.75" x14ac:dyDescent="0.25">
      <c r="A5" s="94" t="s">
        <v>453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5"/>
      <c r="AD5" s="95"/>
    </row>
    <row r="6" spans="1:30" s="96" customFormat="1" ht="15.75" x14ac:dyDescent="0.25">
      <c r="A6" s="94" t="s">
        <v>250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5"/>
      <c r="AD6" s="95"/>
    </row>
    <row r="8" spans="1:30" x14ac:dyDescent="0.25">
      <c r="A8" s="114" t="s">
        <v>213</v>
      </c>
      <c r="B8" s="114" t="s">
        <v>214</v>
      </c>
      <c r="C8" s="114" t="s">
        <v>215</v>
      </c>
      <c r="D8" s="114" t="s">
        <v>216</v>
      </c>
      <c r="E8" s="114" t="s">
        <v>217</v>
      </c>
      <c r="F8" s="114" t="s">
        <v>218</v>
      </c>
      <c r="G8" s="114" t="s">
        <v>219</v>
      </c>
      <c r="H8" s="114" t="s">
        <v>220</v>
      </c>
      <c r="I8" s="114" t="s">
        <v>221</v>
      </c>
      <c r="J8" s="114" t="s">
        <v>222</v>
      </c>
      <c r="K8" s="114" t="s">
        <v>190</v>
      </c>
      <c r="L8" s="114" t="s">
        <v>16</v>
      </c>
      <c r="M8" s="114" t="s">
        <v>223</v>
      </c>
      <c r="N8" s="114" t="s">
        <v>13</v>
      </c>
      <c r="O8" s="124" t="s">
        <v>13</v>
      </c>
      <c r="P8" s="125"/>
      <c r="Q8" s="126"/>
      <c r="R8" s="114" t="s">
        <v>226</v>
      </c>
      <c r="S8" s="127" t="s">
        <v>227</v>
      </c>
      <c r="T8" s="128"/>
      <c r="U8" s="114" t="s">
        <v>230</v>
      </c>
      <c r="V8" s="76" t="s">
        <v>231</v>
      </c>
      <c r="W8" s="76"/>
      <c r="X8" s="76"/>
      <c r="Y8" s="76"/>
      <c r="Z8" s="76"/>
      <c r="AA8" s="76"/>
      <c r="AB8" s="76"/>
      <c r="AC8" s="114" t="s">
        <v>239</v>
      </c>
      <c r="AD8" s="114" t="s">
        <v>240</v>
      </c>
    </row>
    <row r="9" spans="1:30" ht="18" x14ac:dyDescent="0.25">
      <c r="A9" s="115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77" t="s">
        <v>14</v>
      </c>
      <c r="P9" s="77" t="s">
        <v>224</v>
      </c>
      <c r="Q9" s="77" t="s">
        <v>225</v>
      </c>
      <c r="R9" s="115"/>
      <c r="S9" s="77" t="s">
        <v>228</v>
      </c>
      <c r="T9" s="77" t="s">
        <v>229</v>
      </c>
      <c r="U9" s="115"/>
      <c r="V9" s="77" t="s">
        <v>232</v>
      </c>
      <c r="W9" s="77" t="s">
        <v>233</v>
      </c>
      <c r="X9" s="77" t="s">
        <v>234</v>
      </c>
      <c r="Y9" s="77" t="s">
        <v>235</v>
      </c>
      <c r="Z9" s="77" t="s">
        <v>236</v>
      </c>
      <c r="AA9" s="77" t="s">
        <v>237</v>
      </c>
      <c r="AB9" s="77" t="s">
        <v>238</v>
      </c>
      <c r="AC9" s="115"/>
      <c r="AD9" s="115"/>
    </row>
    <row r="10" spans="1:30" ht="18" x14ac:dyDescent="0.25">
      <c r="A10" s="59"/>
      <c r="B10" s="59"/>
      <c r="C10" s="59"/>
      <c r="D10" s="60"/>
      <c r="E10" s="61" t="s">
        <v>257</v>
      </c>
      <c r="F10" s="59"/>
      <c r="G10" s="59"/>
      <c r="H10" s="59"/>
      <c r="I10" s="59"/>
      <c r="J10" s="59"/>
      <c r="K10" s="59"/>
      <c r="L10" s="62"/>
      <c r="M10" s="62"/>
      <c r="N10" s="62"/>
      <c r="O10" s="62"/>
      <c r="P10" s="62"/>
      <c r="Q10" s="62"/>
      <c r="R10" s="62"/>
      <c r="S10" s="59"/>
      <c r="T10" s="59"/>
      <c r="U10" s="116"/>
      <c r="V10" s="117"/>
      <c r="W10" s="117"/>
      <c r="X10" s="117"/>
      <c r="Y10" s="117"/>
      <c r="Z10" s="117"/>
      <c r="AA10" s="117"/>
      <c r="AB10" s="117"/>
      <c r="AC10" s="117"/>
      <c r="AD10" s="118"/>
    </row>
    <row r="11" spans="1:30" ht="117" x14ac:dyDescent="0.25">
      <c r="A11" s="63">
        <v>1</v>
      </c>
      <c r="B11" s="63" t="s">
        <v>258</v>
      </c>
      <c r="C11" s="64" t="s">
        <v>257</v>
      </c>
      <c r="D11" s="63" t="s">
        <v>454</v>
      </c>
      <c r="E11" s="65" t="s">
        <v>455</v>
      </c>
      <c r="F11" s="63" t="s">
        <v>17</v>
      </c>
      <c r="G11" s="64" t="s">
        <v>18</v>
      </c>
      <c r="H11" s="65" t="s">
        <v>456</v>
      </c>
      <c r="I11" s="66" t="s">
        <v>252</v>
      </c>
      <c r="J11" s="67" t="s">
        <v>261</v>
      </c>
      <c r="K11" s="66" t="s">
        <v>260</v>
      </c>
      <c r="L11" s="68">
        <v>0</v>
      </c>
      <c r="M11" s="68">
        <v>539.42999999999995</v>
      </c>
      <c r="N11" s="68">
        <v>0</v>
      </c>
      <c r="O11" s="68">
        <v>0</v>
      </c>
      <c r="P11" s="68">
        <v>0</v>
      </c>
      <c r="Q11" s="68">
        <v>0</v>
      </c>
      <c r="R11" s="68">
        <v>0</v>
      </c>
      <c r="S11" s="69">
        <f>Q11/M11</f>
        <v>0</v>
      </c>
      <c r="T11" s="69">
        <v>0</v>
      </c>
      <c r="U11" s="63" t="s">
        <v>243</v>
      </c>
      <c r="V11" s="63" t="s">
        <v>57</v>
      </c>
      <c r="W11" s="63" t="s">
        <v>22</v>
      </c>
      <c r="X11" s="63" t="s">
        <v>193</v>
      </c>
      <c r="Y11" s="63" t="s">
        <v>26</v>
      </c>
      <c r="Z11" s="65" t="s">
        <v>22</v>
      </c>
      <c r="AA11" s="65" t="s">
        <v>193</v>
      </c>
      <c r="AB11" s="65"/>
      <c r="AC11" s="65" t="s">
        <v>410</v>
      </c>
      <c r="AD11" s="65"/>
    </row>
    <row r="12" spans="1:30" ht="36" x14ac:dyDescent="0.25">
      <c r="A12" s="60">
        <v>1</v>
      </c>
      <c r="B12" s="59"/>
      <c r="C12" s="75"/>
      <c r="D12" s="60"/>
      <c r="E12" s="61" t="s">
        <v>263</v>
      </c>
      <c r="F12" s="59"/>
      <c r="G12" s="59"/>
      <c r="H12" s="59"/>
      <c r="I12" s="59"/>
      <c r="J12" s="59"/>
      <c r="K12" s="59"/>
      <c r="L12" s="72">
        <f t="shared" ref="L12:R13" si="0">+L11</f>
        <v>0</v>
      </c>
      <c r="M12" s="72">
        <f t="shared" si="0"/>
        <v>539.42999999999995</v>
      </c>
      <c r="N12" s="72">
        <f t="shared" si="0"/>
        <v>0</v>
      </c>
      <c r="O12" s="72">
        <f t="shared" si="0"/>
        <v>0</v>
      </c>
      <c r="P12" s="72">
        <f t="shared" si="0"/>
        <v>0</v>
      </c>
      <c r="Q12" s="72">
        <f t="shared" si="0"/>
        <v>0</v>
      </c>
      <c r="R12" s="72">
        <f t="shared" si="0"/>
        <v>0</v>
      </c>
      <c r="S12" s="73">
        <f>Q12/M12</f>
        <v>0</v>
      </c>
      <c r="T12" s="73">
        <f>(+T11)/A12</f>
        <v>0</v>
      </c>
      <c r="U12" s="119" t="s">
        <v>247</v>
      </c>
      <c r="V12" s="120"/>
      <c r="W12" s="120"/>
      <c r="X12" s="120"/>
      <c r="Y12" s="120"/>
      <c r="Z12" s="120"/>
      <c r="AA12" s="120"/>
      <c r="AB12" s="120"/>
      <c r="AC12" s="120"/>
      <c r="AD12" s="121"/>
    </row>
    <row r="13" spans="1:30" ht="18" x14ac:dyDescent="0.25">
      <c r="A13" s="60">
        <f>+A12</f>
        <v>1</v>
      </c>
      <c r="B13" s="59"/>
      <c r="C13" s="59"/>
      <c r="D13" s="60"/>
      <c r="E13" s="61" t="s">
        <v>248</v>
      </c>
      <c r="F13" s="59"/>
      <c r="G13" s="59"/>
      <c r="H13" s="59"/>
      <c r="I13" s="59"/>
      <c r="J13" s="71"/>
      <c r="K13" s="71"/>
      <c r="L13" s="72">
        <f t="shared" si="0"/>
        <v>0</v>
      </c>
      <c r="M13" s="72">
        <f t="shared" si="0"/>
        <v>539.42999999999995</v>
      </c>
      <c r="N13" s="72">
        <f t="shared" si="0"/>
        <v>0</v>
      </c>
      <c r="O13" s="72">
        <f t="shared" si="0"/>
        <v>0</v>
      </c>
      <c r="P13" s="72">
        <f t="shared" si="0"/>
        <v>0</v>
      </c>
      <c r="Q13" s="72">
        <f t="shared" si="0"/>
        <v>0</v>
      </c>
      <c r="R13" s="72">
        <f t="shared" si="0"/>
        <v>0</v>
      </c>
      <c r="S13" s="122"/>
      <c r="T13" s="123"/>
      <c r="U13" s="120"/>
      <c r="V13" s="120"/>
      <c r="W13" s="120"/>
      <c r="X13" s="120"/>
      <c r="Y13" s="120"/>
      <c r="Z13" s="120"/>
      <c r="AA13" s="120"/>
      <c r="AB13" s="120"/>
      <c r="AC13" s="120"/>
      <c r="AD13" s="121"/>
    </row>
  </sheetData>
  <mergeCells count="23"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M8:M9"/>
    <mergeCell ref="N8:N9"/>
    <mergeCell ref="O8:Q8"/>
    <mergeCell ref="R8:R9"/>
    <mergeCell ref="S8:T8"/>
    <mergeCell ref="AC8:AC9"/>
    <mergeCell ref="AD8:AD9"/>
    <mergeCell ref="U10:AD10"/>
    <mergeCell ref="U12:AD12"/>
    <mergeCell ref="S13:AD13"/>
    <mergeCell ref="U8:U9"/>
  </mergeCells>
  <printOptions horizontalCentered="1" verticalCentered="1"/>
  <pageMargins left="0" right="0" top="0" bottom="0" header="0" footer="0"/>
  <pageSetup scale="50" orientation="landscape" r:id="rId1"/>
  <headerFooter>
    <oddHeader>&amp;R 4.A.31 PAG. &amp;P DE &amp;N</oddHeader>
    <oddFooter>&amp;F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AD13"/>
  <sheetViews>
    <sheetView workbookViewId="0">
      <selection activeCell="E11" sqref="E11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0" hidden="1" customWidth="1"/>
    <col min="30" max="30" width="8.7109375" customWidth="1"/>
  </cols>
  <sheetData>
    <row r="2" spans="1:30" s="96" customFormat="1" ht="15.75" x14ac:dyDescent="0.25">
      <c r="A2" s="94" t="s">
        <v>488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5"/>
      <c r="AD2" s="95"/>
    </row>
    <row r="3" spans="1:30" s="96" customFormat="1" ht="15.75" x14ac:dyDescent="0.25">
      <c r="A3" s="94" t="s">
        <v>12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5"/>
      <c r="AD3" s="95"/>
    </row>
    <row r="4" spans="1:30" s="96" customFormat="1" ht="15.75" x14ac:dyDescent="0.25">
      <c r="A4" s="94" t="s">
        <v>211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5"/>
      <c r="AD4" s="95"/>
    </row>
    <row r="5" spans="1:30" s="96" customFormat="1" ht="15.75" x14ac:dyDescent="0.25">
      <c r="A5" s="94" t="s">
        <v>284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5"/>
      <c r="AD5" s="95"/>
    </row>
    <row r="6" spans="1:30" s="96" customFormat="1" ht="15.75" x14ac:dyDescent="0.25">
      <c r="A6" s="94" t="s">
        <v>270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5"/>
      <c r="AD6" s="95"/>
    </row>
    <row r="8" spans="1:30" x14ac:dyDescent="0.25">
      <c r="A8" s="114" t="s">
        <v>213</v>
      </c>
      <c r="B8" s="114" t="s">
        <v>214</v>
      </c>
      <c r="C8" s="114" t="s">
        <v>215</v>
      </c>
      <c r="D8" s="114" t="s">
        <v>216</v>
      </c>
      <c r="E8" s="114" t="s">
        <v>217</v>
      </c>
      <c r="F8" s="114" t="s">
        <v>218</v>
      </c>
      <c r="G8" s="114" t="s">
        <v>219</v>
      </c>
      <c r="H8" s="114" t="s">
        <v>220</v>
      </c>
      <c r="I8" s="114" t="s">
        <v>221</v>
      </c>
      <c r="J8" s="114" t="s">
        <v>222</v>
      </c>
      <c r="K8" s="114" t="s">
        <v>190</v>
      </c>
      <c r="L8" s="114" t="s">
        <v>16</v>
      </c>
      <c r="M8" s="114" t="s">
        <v>223</v>
      </c>
      <c r="N8" s="114" t="s">
        <v>13</v>
      </c>
      <c r="O8" s="124" t="s">
        <v>13</v>
      </c>
      <c r="P8" s="125"/>
      <c r="Q8" s="126"/>
      <c r="R8" s="114" t="s">
        <v>226</v>
      </c>
      <c r="S8" s="127" t="s">
        <v>227</v>
      </c>
      <c r="T8" s="128"/>
      <c r="U8" s="114" t="s">
        <v>230</v>
      </c>
      <c r="V8" s="76" t="s">
        <v>231</v>
      </c>
      <c r="W8" s="76"/>
      <c r="X8" s="76"/>
      <c r="Y8" s="76"/>
      <c r="Z8" s="76"/>
      <c r="AA8" s="76"/>
      <c r="AB8" s="76"/>
      <c r="AC8" s="114" t="s">
        <v>239</v>
      </c>
      <c r="AD8" s="114" t="s">
        <v>240</v>
      </c>
    </row>
    <row r="9" spans="1:30" ht="18" x14ac:dyDescent="0.25">
      <c r="A9" s="115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77" t="s">
        <v>14</v>
      </c>
      <c r="P9" s="77" t="s">
        <v>224</v>
      </c>
      <c r="Q9" s="77" t="s">
        <v>225</v>
      </c>
      <c r="R9" s="115"/>
      <c r="S9" s="77" t="s">
        <v>228</v>
      </c>
      <c r="T9" s="77" t="s">
        <v>229</v>
      </c>
      <c r="U9" s="115"/>
      <c r="V9" s="77" t="s">
        <v>232</v>
      </c>
      <c r="W9" s="77" t="s">
        <v>233</v>
      </c>
      <c r="X9" s="77" t="s">
        <v>234</v>
      </c>
      <c r="Y9" s="77" t="s">
        <v>235</v>
      </c>
      <c r="Z9" s="77" t="s">
        <v>236</v>
      </c>
      <c r="AA9" s="77" t="s">
        <v>237</v>
      </c>
      <c r="AB9" s="77" t="s">
        <v>238</v>
      </c>
      <c r="AC9" s="115"/>
      <c r="AD9" s="115"/>
    </row>
    <row r="10" spans="1:30" x14ac:dyDescent="0.25">
      <c r="A10" s="59"/>
      <c r="B10" s="59"/>
      <c r="C10" s="59"/>
      <c r="D10" s="60"/>
      <c r="E10" s="61" t="s">
        <v>199</v>
      </c>
      <c r="F10" s="59"/>
      <c r="G10" s="59"/>
      <c r="H10" s="59"/>
      <c r="I10" s="59"/>
      <c r="J10" s="59"/>
      <c r="K10" s="59"/>
      <c r="L10" s="62"/>
      <c r="M10" s="62"/>
      <c r="N10" s="62"/>
      <c r="O10" s="62"/>
      <c r="P10" s="62"/>
      <c r="Q10" s="62"/>
      <c r="R10" s="62"/>
      <c r="S10" s="59"/>
      <c r="T10" s="59"/>
      <c r="U10" s="116"/>
      <c r="V10" s="117"/>
      <c r="W10" s="117"/>
      <c r="X10" s="117"/>
      <c r="Y10" s="117"/>
      <c r="Z10" s="117"/>
      <c r="AA10" s="117"/>
      <c r="AB10" s="117"/>
      <c r="AC10" s="117"/>
      <c r="AD10" s="118"/>
    </row>
    <row r="11" spans="1:30" ht="99" x14ac:dyDescent="0.25">
      <c r="A11" s="63">
        <v>1</v>
      </c>
      <c r="B11" s="63" t="s">
        <v>285</v>
      </c>
      <c r="C11" s="64" t="s">
        <v>199</v>
      </c>
      <c r="D11" s="63" t="s">
        <v>83</v>
      </c>
      <c r="E11" s="65" t="s">
        <v>84</v>
      </c>
      <c r="F11" s="63" t="s">
        <v>17</v>
      </c>
      <c r="G11" s="64" t="s">
        <v>18</v>
      </c>
      <c r="H11" s="65" t="s">
        <v>7</v>
      </c>
      <c r="I11" s="66" t="s">
        <v>271</v>
      </c>
      <c r="J11" s="67" t="s">
        <v>244</v>
      </c>
      <c r="K11" s="66" t="s">
        <v>204</v>
      </c>
      <c r="L11" s="68">
        <v>0</v>
      </c>
      <c r="M11" s="68">
        <v>8975175</v>
      </c>
      <c r="N11" s="68">
        <v>4354914.12</v>
      </c>
      <c r="O11" s="68">
        <v>0</v>
      </c>
      <c r="P11" s="68">
        <v>4354914.12</v>
      </c>
      <c r="Q11" s="68">
        <v>4354914.12</v>
      </c>
      <c r="R11" s="68">
        <v>2748092.93</v>
      </c>
      <c r="S11" s="69">
        <f>Q11/M11</f>
        <v>0.48521773892988163</v>
      </c>
      <c r="T11" s="69">
        <v>0.85</v>
      </c>
      <c r="U11" s="63" t="s">
        <v>253</v>
      </c>
      <c r="V11" s="63" t="s">
        <v>85</v>
      </c>
      <c r="W11" s="63" t="s">
        <v>457</v>
      </c>
      <c r="X11" s="63" t="s">
        <v>457</v>
      </c>
      <c r="Y11" s="63" t="s">
        <v>56</v>
      </c>
      <c r="Z11" s="65" t="s">
        <v>458</v>
      </c>
      <c r="AA11" s="65" t="s">
        <v>193</v>
      </c>
      <c r="AB11" s="65"/>
      <c r="AC11" s="65" t="s">
        <v>265</v>
      </c>
      <c r="AD11" s="65"/>
    </row>
    <row r="12" spans="1:30" ht="18" x14ac:dyDescent="0.25">
      <c r="A12" s="60">
        <v>1</v>
      </c>
      <c r="B12" s="59"/>
      <c r="C12" s="75"/>
      <c r="D12" s="60"/>
      <c r="E12" s="61" t="s">
        <v>274</v>
      </c>
      <c r="F12" s="59"/>
      <c r="G12" s="59"/>
      <c r="H12" s="59"/>
      <c r="I12" s="59"/>
      <c r="J12" s="59"/>
      <c r="K12" s="59"/>
      <c r="L12" s="72">
        <f t="shared" ref="L12:R13" si="0">+L11</f>
        <v>0</v>
      </c>
      <c r="M12" s="72">
        <f t="shared" si="0"/>
        <v>8975175</v>
      </c>
      <c r="N12" s="72">
        <f t="shared" si="0"/>
        <v>4354914.12</v>
      </c>
      <c r="O12" s="72">
        <f t="shared" si="0"/>
        <v>0</v>
      </c>
      <c r="P12" s="72">
        <f t="shared" si="0"/>
        <v>4354914.12</v>
      </c>
      <c r="Q12" s="72">
        <f t="shared" si="0"/>
        <v>4354914.12</v>
      </c>
      <c r="R12" s="72">
        <f t="shared" si="0"/>
        <v>2748092.93</v>
      </c>
      <c r="S12" s="73">
        <f>Q12/M12</f>
        <v>0.48521773892988163</v>
      </c>
      <c r="T12" s="73">
        <f>(+T11)/A12</f>
        <v>0.85</v>
      </c>
      <c r="U12" s="119" t="s">
        <v>247</v>
      </c>
      <c r="V12" s="120"/>
      <c r="W12" s="120"/>
      <c r="X12" s="120"/>
      <c r="Y12" s="120"/>
      <c r="Z12" s="120"/>
      <c r="AA12" s="120"/>
      <c r="AB12" s="120"/>
      <c r="AC12" s="120"/>
      <c r="AD12" s="121"/>
    </row>
    <row r="13" spans="1:30" ht="18" x14ac:dyDescent="0.25">
      <c r="A13" s="60">
        <f>+A12</f>
        <v>1</v>
      </c>
      <c r="B13" s="59"/>
      <c r="C13" s="59"/>
      <c r="D13" s="60"/>
      <c r="E13" s="61" t="s">
        <v>248</v>
      </c>
      <c r="F13" s="59"/>
      <c r="G13" s="59"/>
      <c r="H13" s="59"/>
      <c r="I13" s="59"/>
      <c r="J13" s="71"/>
      <c r="K13" s="71"/>
      <c r="L13" s="72">
        <f t="shared" si="0"/>
        <v>0</v>
      </c>
      <c r="M13" s="72">
        <f t="shared" si="0"/>
        <v>8975175</v>
      </c>
      <c r="N13" s="72">
        <f t="shared" si="0"/>
        <v>4354914.12</v>
      </c>
      <c r="O13" s="72">
        <f t="shared" si="0"/>
        <v>0</v>
      </c>
      <c r="P13" s="72">
        <f t="shared" si="0"/>
        <v>4354914.12</v>
      </c>
      <c r="Q13" s="72">
        <f t="shared" si="0"/>
        <v>4354914.12</v>
      </c>
      <c r="R13" s="72">
        <f t="shared" si="0"/>
        <v>2748092.93</v>
      </c>
      <c r="S13" s="122"/>
      <c r="T13" s="123"/>
      <c r="U13" s="120"/>
      <c r="V13" s="120"/>
      <c r="W13" s="120"/>
      <c r="X13" s="120"/>
      <c r="Y13" s="120"/>
      <c r="Z13" s="120"/>
      <c r="AA13" s="120"/>
      <c r="AB13" s="120"/>
      <c r="AC13" s="120"/>
      <c r="AD13" s="121"/>
    </row>
  </sheetData>
  <mergeCells count="23"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M8:M9"/>
    <mergeCell ref="N8:N9"/>
    <mergeCell ref="O8:Q8"/>
    <mergeCell ref="R8:R9"/>
    <mergeCell ref="S8:T8"/>
    <mergeCell ref="AC8:AC9"/>
    <mergeCell ref="AD8:AD9"/>
    <mergeCell ref="U10:AD10"/>
    <mergeCell ref="U12:AD12"/>
    <mergeCell ref="S13:AD13"/>
    <mergeCell ref="U8:U9"/>
  </mergeCells>
  <printOptions horizontalCentered="1" verticalCentered="1"/>
  <pageMargins left="0" right="0" top="0" bottom="0" header="0" footer="0"/>
  <pageSetup scale="50" orientation="landscape" r:id="rId1"/>
  <headerFooter>
    <oddHeader>&amp;R4.A.32 PAG. &amp;P DE &amp;N</oddHeader>
    <oddFooter>&amp;F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AD13"/>
  <sheetViews>
    <sheetView workbookViewId="0">
      <selection activeCell="G18" sqref="G18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0" hidden="1" customWidth="1"/>
    <col min="30" max="30" width="8.7109375" customWidth="1"/>
  </cols>
  <sheetData>
    <row r="2" spans="1:30" s="96" customFormat="1" ht="15.75" x14ac:dyDescent="0.25">
      <c r="A2" s="94" t="s">
        <v>488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5"/>
      <c r="AD2" s="95"/>
    </row>
    <row r="3" spans="1:30" s="96" customFormat="1" ht="15.75" x14ac:dyDescent="0.25">
      <c r="A3" s="94" t="s">
        <v>12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5"/>
      <c r="AD3" s="95"/>
    </row>
    <row r="4" spans="1:30" s="96" customFormat="1" ht="15.75" x14ac:dyDescent="0.25">
      <c r="A4" s="94" t="s">
        <v>211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5"/>
      <c r="AD4" s="95"/>
    </row>
    <row r="5" spans="1:30" s="96" customFormat="1" ht="15.75" x14ac:dyDescent="0.25">
      <c r="A5" s="94" t="s">
        <v>279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5"/>
      <c r="AD5" s="95"/>
    </row>
    <row r="6" spans="1:30" s="96" customFormat="1" ht="15.75" x14ac:dyDescent="0.25">
      <c r="A6" s="94" t="s">
        <v>212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5"/>
      <c r="AD6" s="95"/>
    </row>
    <row r="8" spans="1:30" x14ac:dyDescent="0.25">
      <c r="A8" s="114" t="s">
        <v>213</v>
      </c>
      <c r="B8" s="114" t="s">
        <v>214</v>
      </c>
      <c r="C8" s="114" t="s">
        <v>215</v>
      </c>
      <c r="D8" s="114" t="s">
        <v>216</v>
      </c>
      <c r="E8" s="114" t="s">
        <v>217</v>
      </c>
      <c r="F8" s="114" t="s">
        <v>218</v>
      </c>
      <c r="G8" s="114" t="s">
        <v>219</v>
      </c>
      <c r="H8" s="114" t="s">
        <v>220</v>
      </c>
      <c r="I8" s="114" t="s">
        <v>221</v>
      </c>
      <c r="J8" s="114" t="s">
        <v>222</v>
      </c>
      <c r="K8" s="114" t="s">
        <v>190</v>
      </c>
      <c r="L8" s="114" t="s">
        <v>16</v>
      </c>
      <c r="M8" s="114" t="s">
        <v>223</v>
      </c>
      <c r="N8" s="114" t="s">
        <v>13</v>
      </c>
      <c r="O8" s="124" t="s">
        <v>13</v>
      </c>
      <c r="P8" s="125"/>
      <c r="Q8" s="126"/>
      <c r="R8" s="114" t="s">
        <v>226</v>
      </c>
      <c r="S8" s="127" t="s">
        <v>227</v>
      </c>
      <c r="T8" s="128"/>
      <c r="U8" s="114" t="s">
        <v>230</v>
      </c>
      <c r="V8" s="1" t="s">
        <v>231</v>
      </c>
      <c r="W8" s="1"/>
      <c r="X8" s="1"/>
      <c r="Y8" s="1"/>
      <c r="Z8" s="1"/>
      <c r="AA8" s="1"/>
      <c r="AB8" s="1"/>
      <c r="AC8" s="114" t="s">
        <v>239</v>
      </c>
      <c r="AD8" s="114" t="s">
        <v>240</v>
      </c>
    </row>
    <row r="9" spans="1:30" ht="18" x14ac:dyDescent="0.25">
      <c r="A9" s="115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2" t="s">
        <v>14</v>
      </c>
      <c r="P9" s="2" t="s">
        <v>224</v>
      </c>
      <c r="Q9" s="2" t="s">
        <v>225</v>
      </c>
      <c r="R9" s="115"/>
      <c r="S9" s="2" t="s">
        <v>228</v>
      </c>
      <c r="T9" s="2" t="s">
        <v>229</v>
      </c>
      <c r="U9" s="115"/>
      <c r="V9" s="2" t="s">
        <v>232</v>
      </c>
      <c r="W9" s="2" t="s">
        <v>233</v>
      </c>
      <c r="X9" s="2" t="s">
        <v>234</v>
      </c>
      <c r="Y9" s="2" t="s">
        <v>235</v>
      </c>
      <c r="Z9" s="2" t="s">
        <v>236</v>
      </c>
      <c r="AA9" s="2" t="s">
        <v>237</v>
      </c>
      <c r="AB9" s="2" t="s">
        <v>238</v>
      </c>
      <c r="AC9" s="115"/>
      <c r="AD9" s="115"/>
    </row>
    <row r="10" spans="1:30" x14ac:dyDescent="0.25">
      <c r="A10" s="3"/>
      <c r="B10" s="3"/>
      <c r="C10" s="3"/>
      <c r="D10" s="4"/>
      <c r="E10" s="5" t="s">
        <v>207</v>
      </c>
      <c r="F10" s="3"/>
      <c r="G10" s="3"/>
      <c r="H10" s="3"/>
      <c r="I10" s="3"/>
      <c r="J10" s="3"/>
      <c r="K10" s="3"/>
      <c r="L10" s="15"/>
      <c r="M10" s="15"/>
      <c r="N10" s="15"/>
      <c r="O10" s="15"/>
      <c r="P10" s="15"/>
      <c r="Q10" s="15"/>
      <c r="R10" s="15"/>
      <c r="S10" s="3"/>
      <c r="T10" s="3"/>
      <c r="U10" s="116"/>
      <c r="V10" s="117"/>
      <c r="W10" s="117"/>
      <c r="X10" s="117"/>
      <c r="Y10" s="117"/>
      <c r="Z10" s="117"/>
      <c r="AA10" s="117"/>
      <c r="AB10" s="117"/>
      <c r="AC10" s="117"/>
      <c r="AD10" s="118"/>
    </row>
    <row r="11" spans="1:30" ht="54" x14ac:dyDescent="0.25">
      <c r="A11" s="6">
        <v>1</v>
      </c>
      <c r="B11" s="6" t="s">
        <v>280</v>
      </c>
      <c r="C11" s="7" t="s">
        <v>207</v>
      </c>
      <c r="D11" s="6" t="s">
        <v>97</v>
      </c>
      <c r="E11" s="8" t="s">
        <v>98</v>
      </c>
      <c r="F11" s="6" t="s">
        <v>17</v>
      </c>
      <c r="G11" s="7" t="s">
        <v>18</v>
      </c>
      <c r="H11" s="8" t="s">
        <v>8</v>
      </c>
      <c r="I11" s="9" t="s">
        <v>242</v>
      </c>
      <c r="J11" s="10" t="s">
        <v>244</v>
      </c>
      <c r="K11" s="9" t="s">
        <v>208</v>
      </c>
      <c r="L11" s="16">
        <v>0</v>
      </c>
      <c r="M11" s="16">
        <v>2287753.2400000002</v>
      </c>
      <c r="N11" s="16">
        <v>2287753.2400000002</v>
      </c>
      <c r="O11" s="16">
        <v>2287753.2400000002</v>
      </c>
      <c r="P11" s="16">
        <v>0</v>
      </c>
      <c r="Q11" s="16">
        <v>2287753.2400000002</v>
      </c>
      <c r="R11" s="16">
        <v>2287753.2400000002</v>
      </c>
      <c r="S11" s="11">
        <f>Q11/M11</f>
        <v>1</v>
      </c>
      <c r="T11" s="11">
        <v>1</v>
      </c>
      <c r="U11" s="6" t="s">
        <v>253</v>
      </c>
      <c r="V11" s="6" t="s">
        <v>99</v>
      </c>
      <c r="W11" s="6" t="s">
        <v>99</v>
      </c>
      <c r="X11" s="6" t="s">
        <v>99</v>
      </c>
      <c r="Y11" s="6" t="s">
        <v>50</v>
      </c>
      <c r="Z11" s="8" t="s">
        <v>54</v>
      </c>
      <c r="AA11" s="8" t="s">
        <v>21</v>
      </c>
      <c r="AB11" s="8" t="s">
        <v>31</v>
      </c>
      <c r="AC11" s="8" t="s">
        <v>262</v>
      </c>
      <c r="AD11" s="8"/>
    </row>
    <row r="12" spans="1:30" ht="27" x14ac:dyDescent="0.25">
      <c r="A12" s="4">
        <v>1</v>
      </c>
      <c r="B12" s="3"/>
      <c r="C12" s="12"/>
      <c r="D12" s="4"/>
      <c r="E12" s="5" t="s">
        <v>281</v>
      </c>
      <c r="F12" s="3"/>
      <c r="G12" s="3"/>
      <c r="H12" s="3"/>
      <c r="I12" s="3"/>
      <c r="J12" s="3"/>
      <c r="K12" s="3"/>
      <c r="L12" s="17">
        <f t="shared" ref="L12:R13" si="0">+L11</f>
        <v>0</v>
      </c>
      <c r="M12" s="17">
        <f t="shared" si="0"/>
        <v>2287753.2400000002</v>
      </c>
      <c r="N12" s="17">
        <f t="shared" si="0"/>
        <v>2287753.2400000002</v>
      </c>
      <c r="O12" s="17">
        <f t="shared" si="0"/>
        <v>2287753.2400000002</v>
      </c>
      <c r="P12" s="17">
        <f t="shared" si="0"/>
        <v>0</v>
      </c>
      <c r="Q12" s="17">
        <f t="shared" si="0"/>
        <v>2287753.2400000002</v>
      </c>
      <c r="R12" s="17">
        <f t="shared" si="0"/>
        <v>2287753.2400000002</v>
      </c>
      <c r="S12" s="14">
        <f>Q12/M12</f>
        <v>1</v>
      </c>
      <c r="T12" s="14">
        <f>(+T11)/A12</f>
        <v>1</v>
      </c>
      <c r="U12" s="119" t="s">
        <v>247</v>
      </c>
      <c r="V12" s="120"/>
      <c r="W12" s="120"/>
      <c r="X12" s="120"/>
      <c r="Y12" s="120"/>
      <c r="Z12" s="120"/>
      <c r="AA12" s="120"/>
      <c r="AB12" s="120"/>
      <c r="AC12" s="120"/>
      <c r="AD12" s="121"/>
    </row>
    <row r="13" spans="1:30" ht="18" x14ac:dyDescent="0.25">
      <c r="A13" s="4">
        <f>+A12</f>
        <v>1</v>
      </c>
      <c r="B13" s="3"/>
      <c r="C13" s="3"/>
      <c r="D13" s="4"/>
      <c r="E13" s="5" t="s">
        <v>248</v>
      </c>
      <c r="F13" s="3"/>
      <c r="G13" s="3"/>
      <c r="H13" s="3"/>
      <c r="I13" s="3"/>
      <c r="J13" s="13"/>
      <c r="K13" s="13"/>
      <c r="L13" s="17">
        <f t="shared" si="0"/>
        <v>0</v>
      </c>
      <c r="M13" s="17">
        <f t="shared" si="0"/>
        <v>2287753.2400000002</v>
      </c>
      <c r="N13" s="17">
        <f t="shared" si="0"/>
        <v>2287753.2400000002</v>
      </c>
      <c r="O13" s="17">
        <f t="shared" si="0"/>
        <v>2287753.2400000002</v>
      </c>
      <c r="P13" s="17">
        <f t="shared" si="0"/>
        <v>0</v>
      </c>
      <c r="Q13" s="17">
        <f t="shared" si="0"/>
        <v>2287753.2400000002</v>
      </c>
      <c r="R13" s="17">
        <f t="shared" si="0"/>
        <v>2287753.2400000002</v>
      </c>
      <c r="S13" s="122"/>
      <c r="T13" s="123"/>
      <c r="U13" s="120"/>
      <c r="V13" s="120"/>
      <c r="W13" s="120"/>
      <c r="X13" s="120"/>
      <c r="Y13" s="120"/>
      <c r="Z13" s="120"/>
      <c r="AA13" s="120"/>
      <c r="AB13" s="120"/>
      <c r="AC13" s="120"/>
      <c r="AD13" s="121"/>
    </row>
  </sheetData>
  <mergeCells count="23"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M8:M9"/>
    <mergeCell ref="N8:N9"/>
    <mergeCell ref="O8:Q8"/>
    <mergeCell ref="S8:T8"/>
    <mergeCell ref="R8:R9"/>
    <mergeCell ref="AC8:AC9"/>
    <mergeCell ref="AD8:AD9"/>
    <mergeCell ref="U10:AD10"/>
    <mergeCell ref="U12:AD12"/>
    <mergeCell ref="S13:AD13"/>
    <mergeCell ref="U8:U9"/>
  </mergeCells>
  <printOptions horizontalCentered="1" verticalCentered="1"/>
  <pageMargins left="0" right="0" top="0" bottom="0" header="0" footer="0"/>
  <pageSetup scale="50" orientation="landscape" horizontalDpi="4294967292" verticalDpi="0" r:id="rId1"/>
  <headerFooter>
    <oddHeader>&amp;RANEXO 4.A.33 PAG. &amp;P DE &amp;N</oddHeader>
    <oddFooter>&amp;F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AD13"/>
  <sheetViews>
    <sheetView workbookViewId="0">
      <selection activeCell="K17" sqref="K17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0" hidden="1" customWidth="1"/>
    <col min="30" max="30" width="8.7109375" customWidth="1"/>
  </cols>
  <sheetData>
    <row r="2" spans="1:30" s="96" customFormat="1" ht="15.75" x14ac:dyDescent="0.25">
      <c r="A2" s="94" t="s">
        <v>488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5"/>
      <c r="AD2" s="95"/>
    </row>
    <row r="3" spans="1:30" s="96" customFormat="1" ht="15.75" x14ac:dyDescent="0.25">
      <c r="A3" s="94" t="s">
        <v>12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5"/>
      <c r="AD3" s="95"/>
    </row>
    <row r="4" spans="1:30" s="96" customFormat="1" ht="15.75" x14ac:dyDescent="0.25">
      <c r="A4" s="94" t="s">
        <v>211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5"/>
      <c r="AD4" s="95"/>
    </row>
    <row r="5" spans="1:30" s="96" customFormat="1" ht="15.75" x14ac:dyDescent="0.25">
      <c r="A5" s="94" t="s">
        <v>279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5"/>
      <c r="AD5" s="95"/>
    </row>
    <row r="6" spans="1:30" s="96" customFormat="1" ht="15.75" x14ac:dyDescent="0.25">
      <c r="A6" s="94" t="s">
        <v>250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5"/>
      <c r="AD6" s="95"/>
    </row>
    <row r="8" spans="1:30" x14ac:dyDescent="0.25">
      <c r="A8" s="114" t="s">
        <v>213</v>
      </c>
      <c r="B8" s="114" t="s">
        <v>214</v>
      </c>
      <c r="C8" s="114" t="s">
        <v>215</v>
      </c>
      <c r="D8" s="114" t="s">
        <v>216</v>
      </c>
      <c r="E8" s="114" t="s">
        <v>217</v>
      </c>
      <c r="F8" s="114" t="s">
        <v>218</v>
      </c>
      <c r="G8" s="114" t="s">
        <v>219</v>
      </c>
      <c r="H8" s="114" t="s">
        <v>220</v>
      </c>
      <c r="I8" s="114" t="s">
        <v>221</v>
      </c>
      <c r="J8" s="114" t="s">
        <v>222</v>
      </c>
      <c r="K8" s="114" t="s">
        <v>190</v>
      </c>
      <c r="L8" s="114" t="s">
        <v>16</v>
      </c>
      <c r="M8" s="114" t="s">
        <v>223</v>
      </c>
      <c r="N8" s="114" t="s">
        <v>13</v>
      </c>
      <c r="O8" s="124" t="s">
        <v>13</v>
      </c>
      <c r="P8" s="125"/>
      <c r="Q8" s="126"/>
      <c r="R8" s="114" t="s">
        <v>226</v>
      </c>
      <c r="S8" s="127" t="s">
        <v>227</v>
      </c>
      <c r="T8" s="128"/>
      <c r="U8" s="114" t="s">
        <v>230</v>
      </c>
      <c r="V8" s="1" t="s">
        <v>231</v>
      </c>
      <c r="W8" s="1"/>
      <c r="X8" s="1"/>
      <c r="Y8" s="1"/>
      <c r="Z8" s="1"/>
      <c r="AA8" s="1"/>
      <c r="AB8" s="1"/>
      <c r="AC8" s="114" t="s">
        <v>239</v>
      </c>
      <c r="AD8" s="114" t="s">
        <v>240</v>
      </c>
    </row>
    <row r="9" spans="1:30" ht="18" x14ac:dyDescent="0.25">
      <c r="A9" s="115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2" t="s">
        <v>14</v>
      </c>
      <c r="P9" s="2" t="s">
        <v>224</v>
      </c>
      <c r="Q9" s="2" t="s">
        <v>225</v>
      </c>
      <c r="R9" s="115"/>
      <c r="S9" s="2" t="s">
        <v>228</v>
      </c>
      <c r="T9" s="2" t="s">
        <v>229</v>
      </c>
      <c r="U9" s="115"/>
      <c r="V9" s="2" t="s">
        <v>232</v>
      </c>
      <c r="W9" s="2" t="s">
        <v>233</v>
      </c>
      <c r="X9" s="2" t="s">
        <v>234</v>
      </c>
      <c r="Y9" s="2" t="s">
        <v>235</v>
      </c>
      <c r="Z9" s="2" t="s">
        <v>236</v>
      </c>
      <c r="AA9" s="2" t="s">
        <v>237</v>
      </c>
      <c r="AB9" s="2" t="s">
        <v>238</v>
      </c>
      <c r="AC9" s="115"/>
      <c r="AD9" s="115"/>
    </row>
    <row r="10" spans="1:30" ht="18" x14ac:dyDescent="0.25">
      <c r="A10" s="3"/>
      <c r="B10" s="3"/>
      <c r="C10" s="3"/>
      <c r="D10" s="4"/>
      <c r="E10" s="5" t="s">
        <v>257</v>
      </c>
      <c r="F10" s="3"/>
      <c r="G10" s="3"/>
      <c r="H10" s="3"/>
      <c r="I10" s="3"/>
      <c r="J10" s="3"/>
      <c r="K10" s="3"/>
      <c r="L10" s="15"/>
      <c r="M10" s="15"/>
      <c r="N10" s="15"/>
      <c r="O10" s="15"/>
      <c r="P10" s="15"/>
      <c r="Q10" s="15"/>
      <c r="R10" s="15"/>
      <c r="S10" s="3"/>
      <c r="T10" s="3"/>
      <c r="U10" s="116"/>
      <c r="V10" s="117"/>
      <c r="W10" s="117"/>
      <c r="X10" s="117"/>
      <c r="Y10" s="117"/>
      <c r="Z10" s="117"/>
      <c r="AA10" s="117"/>
      <c r="AB10" s="117"/>
      <c r="AC10" s="117"/>
      <c r="AD10" s="118"/>
    </row>
    <row r="11" spans="1:30" ht="54" x14ac:dyDescent="0.25">
      <c r="A11" s="6">
        <v>1</v>
      </c>
      <c r="B11" s="6" t="s">
        <v>258</v>
      </c>
      <c r="C11" s="7" t="s">
        <v>257</v>
      </c>
      <c r="D11" s="6" t="s">
        <v>106</v>
      </c>
      <c r="E11" s="8" t="s">
        <v>107</v>
      </c>
      <c r="F11" s="6" t="s">
        <v>17</v>
      </c>
      <c r="G11" s="7" t="s">
        <v>18</v>
      </c>
      <c r="H11" s="8" t="s">
        <v>8</v>
      </c>
      <c r="I11" s="9" t="s">
        <v>252</v>
      </c>
      <c r="J11" s="10" t="s">
        <v>261</v>
      </c>
      <c r="K11" s="9" t="s">
        <v>260</v>
      </c>
      <c r="L11" s="16">
        <v>0</v>
      </c>
      <c r="M11" s="16">
        <v>9794.58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1">
        <f>Q11/M11</f>
        <v>0</v>
      </c>
      <c r="T11" s="11">
        <v>0</v>
      </c>
      <c r="U11" s="6" t="s">
        <v>243</v>
      </c>
      <c r="V11" s="6" t="s">
        <v>30</v>
      </c>
      <c r="W11" s="6" t="s">
        <v>22</v>
      </c>
      <c r="X11" s="6" t="s">
        <v>193</v>
      </c>
      <c r="Y11" s="6" t="s">
        <v>26</v>
      </c>
      <c r="Z11" s="8" t="s">
        <v>22</v>
      </c>
      <c r="AA11" s="8" t="s">
        <v>193</v>
      </c>
      <c r="AB11" s="8"/>
      <c r="AC11" s="8" t="s">
        <v>262</v>
      </c>
      <c r="AD11" s="8"/>
    </row>
    <row r="12" spans="1:30" ht="36" x14ac:dyDescent="0.25">
      <c r="A12" s="4">
        <v>1</v>
      </c>
      <c r="B12" s="3"/>
      <c r="C12" s="12"/>
      <c r="D12" s="4"/>
      <c r="E12" s="5" t="s">
        <v>263</v>
      </c>
      <c r="F12" s="3"/>
      <c r="G12" s="3"/>
      <c r="H12" s="3"/>
      <c r="I12" s="3"/>
      <c r="J12" s="3"/>
      <c r="K12" s="3"/>
      <c r="L12" s="17">
        <f t="shared" ref="L12:R13" si="0">+L11</f>
        <v>0</v>
      </c>
      <c r="M12" s="17">
        <f t="shared" si="0"/>
        <v>9794.58</v>
      </c>
      <c r="N12" s="17">
        <f t="shared" si="0"/>
        <v>0</v>
      </c>
      <c r="O12" s="17">
        <f t="shared" si="0"/>
        <v>0</v>
      </c>
      <c r="P12" s="17">
        <f t="shared" si="0"/>
        <v>0</v>
      </c>
      <c r="Q12" s="17">
        <f t="shared" si="0"/>
        <v>0</v>
      </c>
      <c r="R12" s="17">
        <f t="shared" si="0"/>
        <v>0</v>
      </c>
      <c r="S12" s="14">
        <f>Q12/M12</f>
        <v>0</v>
      </c>
      <c r="T12" s="14">
        <f>(+T11)/A12</f>
        <v>0</v>
      </c>
      <c r="U12" s="119" t="s">
        <v>247</v>
      </c>
      <c r="V12" s="120"/>
      <c r="W12" s="120"/>
      <c r="X12" s="120"/>
      <c r="Y12" s="120"/>
      <c r="Z12" s="120"/>
      <c r="AA12" s="120"/>
      <c r="AB12" s="120"/>
      <c r="AC12" s="120"/>
      <c r="AD12" s="121"/>
    </row>
    <row r="13" spans="1:30" ht="18" x14ac:dyDescent="0.25">
      <c r="A13" s="4">
        <f>+A12</f>
        <v>1</v>
      </c>
      <c r="B13" s="3"/>
      <c r="C13" s="3"/>
      <c r="D13" s="4"/>
      <c r="E13" s="5" t="s">
        <v>248</v>
      </c>
      <c r="F13" s="3"/>
      <c r="G13" s="3"/>
      <c r="H13" s="3"/>
      <c r="I13" s="3"/>
      <c r="J13" s="13"/>
      <c r="K13" s="13"/>
      <c r="L13" s="17">
        <f t="shared" si="0"/>
        <v>0</v>
      </c>
      <c r="M13" s="17">
        <f t="shared" si="0"/>
        <v>9794.58</v>
      </c>
      <c r="N13" s="17">
        <f t="shared" si="0"/>
        <v>0</v>
      </c>
      <c r="O13" s="17">
        <f t="shared" si="0"/>
        <v>0</v>
      </c>
      <c r="P13" s="17">
        <f t="shared" si="0"/>
        <v>0</v>
      </c>
      <c r="Q13" s="17">
        <f t="shared" si="0"/>
        <v>0</v>
      </c>
      <c r="R13" s="17">
        <f t="shared" si="0"/>
        <v>0</v>
      </c>
      <c r="S13" s="122"/>
      <c r="T13" s="123"/>
      <c r="U13" s="120"/>
      <c r="V13" s="120"/>
      <c r="W13" s="120"/>
      <c r="X13" s="120"/>
      <c r="Y13" s="120"/>
      <c r="Z13" s="120"/>
      <c r="AA13" s="120"/>
      <c r="AB13" s="120"/>
      <c r="AC13" s="120"/>
      <c r="AD13" s="121"/>
    </row>
  </sheetData>
  <mergeCells count="23"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M8:M9"/>
    <mergeCell ref="N8:N9"/>
    <mergeCell ref="O8:Q8"/>
    <mergeCell ref="S8:T8"/>
    <mergeCell ref="R8:R9"/>
    <mergeCell ref="AC8:AC9"/>
    <mergeCell ref="AD8:AD9"/>
    <mergeCell ref="U10:AD10"/>
    <mergeCell ref="U12:AD12"/>
    <mergeCell ref="S13:AD13"/>
    <mergeCell ref="U8:U9"/>
  </mergeCells>
  <printOptions horizontalCentered="1" verticalCentered="1"/>
  <pageMargins left="0" right="0" top="0" bottom="0" header="0" footer="0"/>
  <pageSetup scale="50" orientation="landscape" horizontalDpi="4294967292" verticalDpi="0" r:id="rId1"/>
  <headerFooter>
    <oddHeader>&amp;RANEXO 4.A.34 PAG. &amp;P DE &amp;N</oddHeader>
    <oddFooter>&amp;F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AD13"/>
  <sheetViews>
    <sheetView workbookViewId="0">
      <selection activeCell="E14" sqref="E14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0" hidden="1" customWidth="1"/>
    <col min="30" max="30" width="8.7109375" customWidth="1"/>
  </cols>
  <sheetData>
    <row r="2" spans="1:30" s="96" customFormat="1" ht="15.75" x14ac:dyDescent="0.25">
      <c r="A2" s="94" t="s">
        <v>488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5"/>
      <c r="AD2" s="95"/>
    </row>
    <row r="3" spans="1:30" s="96" customFormat="1" ht="15.75" x14ac:dyDescent="0.25">
      <c r="A3" s="94" t="s">
        <v>12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5"/>
      <c r="AD3" s="95"/>
    </row>
    <row r="4" spans="1:30" s="96" customFormat="1" ht="15.75" x14ac:dyDescent="0.25">
      <c r="A4" s="94" t="s">
        <v>211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5"/>
      <c r="AD4" s="95"/>
    </row>
    <row r="5" spans="1:30" s="96" customFormat="1" ht="15.75" x14ac:dyDescent="0.25">
      <c r="A5" s="94" t="s">
        <v>256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5"/>
      <c r="AD5" s="95"/>
    </row>
    <row r="6" spans="1:30" s="96" customFormat="1" ht="15.75" x14ac:dyDescent="0.25">
      <c r="A6" s="94" t="s">
        <v>250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5"/>
      <c r="AD6" s="95"/>
    </row>
    <row r="8" spans="1:30" x14ac:dyDescent="0.25">
      <c r="A8" s="114" t="s">
        <v>213</v>
      </c>
      <c r="B8" s="114" t="s">
        <v>214</v>
      </c>
      <c r="C8" s="114" t="s">
        <v>215</v>
      </c>
      <c r="D8" s="114" t="s">
        <v>216</v>
      </c>
      <c r="E8" s="114" t="s">
        <v>217</v>
      </c>
      <c r="F8" s="114" t="s">
        <v>218</v>
      </c>
      <c r="G8" s="114" t="s">
        <v>219</v>
      </c>
      <c r="H8" s="114" t="s">
        <v>220</v>
      </c>
      <c r="I8" s="114" t="s">
        <v>221</v>
      </c>
      <c r="J8" s="114" t="s">
        <v>222</v>
      </c>
      <c r="K8" s="114" t="s">
        <v>190</v>
      </c>
      <c r="L8" s="114" t="s">
        <v>16</v>
      </c>
      <c r="M8" s="114" t="s">
        <v>223</v>
      </c>
      <c r="N8" s="114" t="s">
        <v>13</v>
      </c>
      <c r="O8" s="124" t="s">
        <v>13</v>
      </c>
      <c r="P8" s="125"/>
      <c r="Q8" s="126"/>
      <c r="R8" s="114" t="s">
        <v>226</v>
      </c>
      <c r="S8" s="127" t="s">
        <v>227</v>
      </c>
      <c r="T8" s="128"/>
      <c r="U8" s="114" t="s">
        <v>230</v>
      </c>
      <c r="V8" s="1" t="s">
        <v>231</v>
      </c>
      <c r="W8" s="1"/>
      <c r="X8" s="1"/>
      <c r="Y8" s="1"/>
      <c r="Z8" s="1"/>
      <c r="AA8" s="1"/>
      <c r="AB8" s="1"/>
      <c r="AC8" s="114" t="s">
        <v>239</v>
      </c>
      <c r="AD8" s="114" t="s">
        <v>240</v>
      </c>
    </row>
    <row r="9" spans="1:30" ht="18" x14ac:dyDescent="0.25">
      <c r="A9" s="115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2" t="s">
        <v>14</v>
      </c>
      <c r="P9" s="2" t="s">
        <v>224</v>
      </c>
      <c r="Q9" s="2" t="s">
        <v>225</v>
      </c>
      <c r="R9" s="115"/>
      <c r="S9" s="2" t="s">
        <v>228</v>
      </c>
      <c r="T9" s="2" t="s">
        <v>229</v>
      </c>
      <c r="U9" s="115"/>
      <c r="V9" s="2" t="s">
        <v>232</v>
      </c>
      <c r="W9" s="2" t="s">
        <v>233</v>
      </c>
      <c r="X9" s="2" t="s">
        <v>234</v>
      </c>
      <c r="Y9" s="2" t="s">
        <v>235</v>
      </c>
      <c r="Z9" s="2" t="s">
        <v>236</v>
      </c>
      <c r="AA9" s="2" t="s">
        <v>237</v>
      </c>
      <c r="AB9" s="2" t="s">
        <v>238</v>
      </c>
      <c r="AC9" s="115"/>
      <c r="AD9" s="115"/>
    </row>
    <row r="10" spans="1:30" ht="18" x14ac:dyDescent="0.25">
      <c r="A10" s="3"/>
      <c r="B10" s="3"/>
      <c r="C10" s="3"/>
      <c r="D10" s="4"/>
      <c r="E10" s="5" t="s">
        <v>257</v>
      </c>
      <c r="F10" s="3"/>
      <c r="G10" s="3"/>
      <c r="H10" s="3"/>
      <c r="I10" s="3"/>
      <c r="J10" s="3"/>
      <c r="K10" s="3"/>
      <c r="L10" s="15"/>
      <c r="M10" s="15"/>
      <c r="N10" s="15"/>
      <c r="O10" s="15"/>
      <c r="P10" s="15"/>
      <c r="Q10" s="15"/>
      <c r="R10" s="15"/>
      <c r="S10" s="3"/>
      <c r="T10" s="3"/>
      <c r="U10" s="116"/>
      <c r="V10" s="117"/>
      <c r="W10" s="117"/>
      <c r="X10" s="117"/>
      <c r="Y10" s="117"/>
      <c r="Z10" s="117"/>
      <c r="AA10" s="117"/>
      <c r="AB10" s="117"/>
      <c r="AC10" s="117"/>
      <c r="AD10" s="118"/>
    </row>
    <row r="11" spans="1:30" ht="63" x14ac:dyDescent="0.25">
      <c r="A11" s="6">
        <v>1</v>
      </c>
      <c r="B11" s="6" t="s">
        <v>258</v>
      </c>
      <c r="C11" s="7" t="s">
        <v>257</v>
      </c>
      <c r="D11" s="6" t="s">
        <v>116</v>
      </c>
      <c r="E11" s="8" t="s">
        <v>117</v>
      </c>
      <c r="F11" s="6" t="s">
        <v>17</v>
      </c>
      <c r="G11" s="7" t="s">
        <v>18</v>
      </c>
      <c r="H11" s="8" t="s">
        <v>259</v>
      </c>
      <c r="I11" s="9" t="s">
        <v>252</v>
      </c>
      <c r="J11" s="10" t="s">
        <v>261</v>
      </c>
      <c r="K11" s="9" t="s">
        <v>260</v>
      </c>
      <c r="L11" s="16">
        <v>0</v>
      </c>
      <c r="M11" s="16">
        <v>4708.3999999999996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1">
        <f>Q11/M11</f>
        <v>0</v>
      </c>
      <c r="T11" s="11">
        <v>0</v>
      </c>
      <c r="U11" s="6" t="s">
        <v>243</v>
      </c>
      <c r="V11" s="6" t="s">
        <v>30</v>
      </c>
      <c r="W11" s="6" t="s">
        <v>22</v>
      </c>
      <c r="X11" s="6" t="s">
        <v>193</v>
      </c>
      <c r="Y11" s="6" t="s">
        <v>40</v>
      </c>
      <c r="Z11" s="8" t="s">
        <v>22</v>
      </c>
      <c r="AA11" s="8" t="s">
        <v>193</v>
      </c>
      <c r="AB11" s="8"/>
      <c r="AC11" s="8" t="s">
        <v>262</v>
      </c>
      <c r="AD11" s="8"/>
    </row>
    <row r="12" spans="1:30" ht="36" x14ac:dyDescent="0.25">
      <c r="A12" s="4">
        <v>1</v>
      </c>
      <c r="B12" s="3"/>
      <c r="C12" s="12"/>
      <c r="D12" s="4"/>
      <c r="E12" s="5" t="s">
        <v>263</v>
      </c>
      <c r="F12" s="3"/>
      <c r="G12" s="3"/>
      <c r="H12" s="3"/>
      <c r="I12" s="3"/>
      <c r="J12" s="3"/>
      <c r="K12" s="3"/>
      <c r="L12" s="17">
        <f t="shared" ref="L12:R13" si="0">+L11</f>
        <v>0</v>
      </c>
      <c r="M12" s="17">
        <f t="shared" si="0"/>
        <v>4708.3999999999996</v>
      </c>
      <c r="N12" s="17">
        <f t="shared" si="0"/>
        <v>0</v>
      </c>
      <c r="O12" s="17">
        <f t="shared" si="0"/>
        <v>0</v>
      </c>
      <c r="P12" s="17">
        <f t="shared" si="0"/>
        <v>0</v>
      </c>
      <c r="Q12" s="17">
        <f t="shared" si="0"/>
        <v>0</v>
      </c>
      <c r="R12" s="17">
        <f t="shared" si="0"/>
        <v>0</v>
      </c>
      <c r="S12" s="14">
        <f>Q12/M12</f>
        <v>0</v>
      </c>
      <c r="T12" s="14">
        <f>(+T11)/A12</f>
        <v>0</v>
      </c>
      <c r="U12" s="119" t="s">
        <v>247</v>
      </c>
      <c r="V12" s="120"/>
      <c r="W12" s="120"/>
      <c r="X12" s="120"/>
      <c r="Y12" s="120"/>
      <c r="Z12" s="120"/>
      <c r="AA12" s="120"/>
      <c r="AB12" s="120"/>
      <c r="AC12" s="120"/>
      <c r="AD12" s="121"/>
    </row>
    <row r="13" spans="1:30" ht="18" x14ac:dyDescent="0.25">
      <c r="A13" s="4">
        <f>+A12</f>
        <v>1</v>
      </c>
      <c r="B13" s="3"/>
      <c r="C13" s="3"/>
      <c r="D13" s="4"/>
      <c r="E13" s="5" t="s">
        <v>248</v>
      </c>
      <c r="F13" s="3"/>
      <c r="G13" s="3"/>
      <c r="H13" s="3"/>
      <c r="I13" s="3"/>
      <c r="J13" s="13"/>
      <c r="K13" s="13"/>
      <c r="L13" s="17">
        <f t="shared" si="0"/>
        <v>0</v>
      </c>
      <c r="M13" s="17">
        <f t="shared" si="0"/>
        <v>4708.3999999999996</v>
      </c>
      <c r="N13" s="17">
        <f t="shared" si="0"/>
        <v>0</v>
      </c>
      <c r="O13" s="17">
        <f t="shared" si="0"/>
        <v>0</v>
      </c>
      <c r="P13" s="17">
        <f t="shared" si="0"/>
        <v>0</v>
      </c>
      <c r="Q13" s="17">
        <f t="shared" si="0"/>
        <v>0</v>
      </c>
      <c r="R13" s="17">
        <f t="shared" si="0"/>
        <v>0</v>
      </c>
      <c r="S13" s="122"/>
      <c r="T13" s="123"/>
      <c r="U13" s="120"/>
      <c r="V13" s="120"/>
      <c r="W13" s="120"/>
      <c r="X13" s="120"/>
      <c r="Y13" s="120"/>
      <c r="Z13" s="120"/>
      <c r="AA13" s="120"/>
      <c r="AB13" s="120"/>
      <c r="AC13" s="120"/>
      <c r="AD13" s="121"/>
    </row>
  </sheetData>
  <mergeCells count="23"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M8:M9"/>
    <mergeCell ref="N8:N9"/>
    <mergeCell ref="O8:Q8"/>
    <mergeCell ref="S8:T8"/>
    <mergeCell ref="R8:R9"/>
    <mergeCell ref="AC8:AC9"/>
    <mergeCell ref="AD8:AD9"/>
    <mergeCell ref="U10:AD10"/>
    <mergeCell ref="U12:AD12"/>
    <mergeCell ref="S13:AD13"/>
    <mergeCell ref="U8:U9"/>
  </mergeCells>
  <printOptions horizontalCentered="1" verticalCentered="1"/>
  <pageMargins left="0" right="0" top="0" bottom="0" header="0" footer="0"/>
  <pageSetup scale="50" orientation="landscape" horizontalDpi="4294967292" verticalDpi="0" r:id="rId1"/>
  <headerFooter>
    <oddHeader>&amp;RANEXO 4.A.35 PAG. &amp;P DE &amp;N</oddHeader>
    <oddFooter>&amp;F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AD14"/>
  <sheetViews>
    <sheetView workbookViewId="0">
      <selection activeCell="E7" sqref="E7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0" hidden="1" customWidth="1"/>
    <col min="30" max="30" width="8.7109375" customWidth="1"/>
  </cols>
  <sheetData>
    <row r="2" spans="1:30" s="96" customFormat="1" ht="15.75" x14ac:dyDescent="0.25">
      <c r="A2" s="94" t="s">
        <v>488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5"/>
      <c r="AD2" s="95"/>
    </row>
    <row r="3" spans="1:30" s="96" customFormat="1" ht="15.75" x14ac:dyDescent="0.25">
      <c r="A3" s="94" t="s">
        <v>12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5"/>
      <c r="AD3" s="95"/>
    </row>
    <row r="4" spans="1:30" s="96" customFormat="1" ht="15.75" x14ac:dyDescent="0.25">
      <c r="A4" s="94" t="s">
        <v>211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5"/>
      <c r="AD4" s="95"/>
    </row>
    <row r="5" spans="1:30" s="96" customFormat="1" ht="15.75" x14ac:dyDescent="0.25">
      <c r="A5" s="94" t="s">
        <v>459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5"/>
      <c r="AD5" s="95"/>
    </row>
    <row r="6" spans="1:30" s="96" customFormat="1" ht="15.75" x14ac:dyDescent="0.25">
      <c r="A6" s="94" t="s">
        <v>250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5"/>
      <c r="AD6" s="95"/>
    </row>
    <row r="8" spans="1:30" x14ac:dyDescent="0.25">
      <c r="A8" s="114" t="s">
        <v>213</v>
      </c>
      <c r="B8" s="114" t="s">
        <v>214</v>
      </c>
      <c r="C8" s="114" t="s">
        <v>215</v>
      </c>
      <c r="D8" s="114" t="s">
        <v>216</v>
      </c>
      <c r="E8" s="114" t="s">
        <v>217</v>
      </c>
      <c r="F8" s="114" t="s">
        <v>218</v>
      </c>
      <c r="G8" s="114" t="s">
        <v>219</v>
      </c>
      <c r="H8" s="114" t="s">
        <v>220</v>
      </c>
      <c r="I8" s="114" t="s">
        <v>221</v>
      </c>
      <c r="J8" s="114" t="s">
        <v>222</v>
      </c>
      <c r="K8" s="114" t="s">
        <v>190</v>
      </c>
      <c r="L8" s="114" t="s">
        <v>16</v>
      </c>
      <c r="M8" s="114" t="s">
        <v>223</v>
      </c>
      <c r="N8" s="114" t="s">
        <v>13</v>
      </c>
      <c r="O8" s="124" t="s">
        <v>13</v>
      </c>
      <c r="P8" s="125"/>
      <c r="Q8" s="126"/>
      <c r="R8" s="114" t="s">
        <v>226</v>
      </c>
      <c r="S8" s="127" t="s">
        <v>227</v>
      </c>
      <c r="T8" s="128"/>
      <c r="U8" s="114" t="s">
        <v>230</v>
      </c>
      <c r="V8" s="76" t="s">
        <v>231</v>
      </c>
      <c r="W8" s="76"/>
      <c r="X8" s="76"/>
      <c r="Y8" s="76"/>
      <c r="Z8" s="76"/>
      <c r="AA8" s="76"/>
      <c r="AB8" s="76"/>
      <c r="AC8" s="114" t="s">
        <v>239</v>
      </c>
      <c r="AD8" s="114" t="s">
        <v>240</v>
      </c>
    </row>
    <row r="9" spans="1:30" ht="18" x14ac:dyDescent="0.25">
      <c r="A9" s="115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77" t="s">
        <v>14</v>
      </c>
      <c r="P9" s="77" t="s">
        <v>224</v>
      </c>
      <c r="Q9" s="77" t="s">
        <v>225</v>
      </c>
      <c r="R9" s="115"/>
      <c r="S9" s="77" t="s">
        <v>228</v>
      </c>
      <c r="T9" s="77" t="s">
        <v>229</v>
      </c>
      <c r="U9" s="115"/>
      <c r="V9" s="77" t="s">
        <v>232</v>
      </c>
      <c r="W9" s="77" t="s">
        <v>233</v>
      </c>
      <c r="X9" s="77" t="s">
        <v>234</v>
      </c>
      <c r="Y9" s="77" t="s">
        <v>235</v>
      </c>
      <c r="Z9" s="77" t="s">
        <v>236</v>
      </c>
      <c r="AA9" s="77" t="s">
        <v>237</v>
      </c>
      <c r="AB9" s="77" t="s">
        <v>238</v>
      </c>
      <c r="AC9" s="115"/>
      <c r="AD9" s="115"/>
    </row>
    <row r="10" spans="1:30" x14ac:dyDescent="0.25">
      <c r="A10" s="59"/>
      <c r="B10" s="59"/>
      <c r="C10" s="59"/>
      <c r="D10" s="60"/>
      <c r="E10" s="61" t="s">
        <v>199</v>
      </c>
      <c r="F10" s="59"/>
      <c r="G10" s="59"/>
      <c r="H10" s="59"/>
      <c r="I10" s="59"/>
      <c r="J10" s="59"/>
      <c r="K10" s="59"/>
      <c r="L10" s="62"/>
      <c r="M10" s="62"/>
      <c r="N10" s="62"/>
      <c r="O10" s="62"/>
      <c r="P10" s="62"/>
      <c r="Q10" s="62"/>
      <c r="R10" s="62"/>
      <c r="S10" s="59"/>
      <c r="T10" s="59"/>
      <c r="U10" s="116"/>
      <c r="V10" s="117"/>
      <c r="W10" s="117"/>
      <c r="X10" s="117"/>
      <c r="Y10" s="117"/>
      <c r="Z10" s="117"/>
      <c r="AA10" s="117"/>
      <c r="AB10" s="117"/>
      <c r="AC10" s="117"/>
      <c r="AD10" s="118"/>
    </row>
    <row r="11" spans="1:30" ht="36" x14ac:dyDescent="0.25">
      <c r="A11" s="63">
        <v>1</v>
      </c>
      <c r="B11" s="63" t="s">
        <v>285</v>
      </c>
      <c r="C11" s="64" t="s">
        <v>199</v>
      </c>
      <c r="D11" s="63" t="s">
        <v>460</v>
      </c>
      <c r="E11" s="65" t="s">
        <v>461</v>
      </c>
      <c r="F11" s="63" t="s">
        <v>462</v>
      </c>
      <c r="G11" s="64" t="s">
        <v>463</v>
      </c>
      <c r="H11" s="65" t="s">
        <v>464</v>
      </c>
      <c r="I11" s="66" t="s">
        <v>252</v>
      </c>
      <c r="J11" s="67" t="s">
        <v>244</v>
      </c>
      <c r="K11" s="66" t="s">
        <v>465</v>
      </c>
      <c r="L11" s="68">
        <v>0</v>
      </c>
      <c r="M11" s="68">
        <v>3635609.71</v>
      </c>
      <c r="N11" s="68">
        <v>0</v>
      </c>
      <c r="O11" s="68">
        <v>0</v>
      </c>
      <c r="P11" s="68">
        <v>0</v>
      </c>
      <c r="Q11" s="68">
        <v>0</v>
      </c>
      <c r="R11" s="68">
        <v>0</v>
      </c>
      <c r="S11" s="69">
        <f>Q11/M11</f>
        <v>0</v>
      </c>
      <c r="T11" s="69">
        <v>0</v>
      </c>
      <c r="U11" s="63" t="s">
        <v>253</v>
      </c>
      <c r="V11" s="63" t="s">
        <v>466</v>
      </c>
      <c r="W11" s="63" t="s">
        <v>193</v>
      </c>
      <c r="X11" s="63" t="s">
        <v>193</v>
      </c>
      <c r="Y11" s="63" t="s">
        <v>467</v>
      </c>
      <c r="Z11" s="65" t="s">
        <v>193</v>
      </c>
      <c r="AA11" s="65" t="s">
        <v>193</v>
      </c>
      <c r="AB11" s="65"/>
      <c r="AC11" s="65" t="s">
        <v>393</v>
      </c>
      <c r="AD11" s="65"/>
    </row>
    <row r="12" spans="1:30" ht="36" x14ac:dyDescent="0.25">
      <c r="A12" s="63">
        <v>2</v>
      </c>
      <c r="B12" s="63" t="s">
        <v>285</v>
      </c>
      <c r="C12" s="64" t="s">
        <v>199</v>
      </c>
      <c r="D12" s="63" t="s">
        <v>468</v>
      </c>
      <c r="E12" s="65" t="s">
        <v>469</v>
      </c>
      <c r="F12" s="63" t="s">
        <v>470</v>
      </c>
      <c r="G12" s="64" t="s">
        <v>471</v>
      </c>
      <c r="H12" s="65" t="s">
        <v>464</v>
      </c>
      <c r="I12" s="66" t="s">
        <v>252</v>
      </c>
      <c r="J12" s="67" t="s">
        <v>244</v>
      </c>
      <c r="K12" s="66" t="s">
        <v>472</v>
      </c>
      <c r="L12" s="68">
        <v>0</v>
      </c>
      <c r="M12" s="68">
        <v>4254493.29</v>
      </c>
      <c r="N12" s="68">
        <v>0</v>
      </c>
      <c r="O12" s="68">
        <v>0</v>
      </c>
      <c r="P12" s="68">
        <v>0</v>
      </c>
      <c r="Q12" s="68">
        <v>0</v>
      </c>
      <c r="R12" s="68">
        <v>0</v>
      </c>
      <c r="S12" s="69">
        <f>Q12/M12</f>
        <v>0</v>
      </c>
      <c r="T12" s="69">
        <v>0</v>
      </c>
      <c r="U12" s="63" t="s">
        <v>253</v>
      </c>
      <c r="V12" s="63" t="s">
        <v>466</v>
      </c>
      <c r="W12" s="63" t="s">
        <v>193</v>
      </c>
      <c r="X12" s="63" t="s">
        <v>193</v>
      </c>
      <c r="Y12" s="63" t="s">
        <v>467</v>
      </c>
      <c r="Z12" s="65" t="s">
        <v>193</v>
      </c>
      <c r="AA12" s="65" t="s">
        <v>193</v>
      </c>
      <c r="AB12" s="65"/>
      <c r="AC12" s="65" t="s">
        <v>393</v>
      </c>
      <c r="AD12" s="65"/>
    </row>
    <row r="13" spans="1:30" ht="18" x14ac:dyDescent="0.25">
      <c r="A13" s="60">
        <v>2</v>
      </c>
      <c r="B13" s="59"/>
      <c r="C13" s="75"/>
      <c r="D13" s="60"/>
      <c r="E13" s="61" t="s">
        <v>274</v>
      </c>
      <c r="F13" s="59"/>
      <c r="G13" s="59"/>
      <c r="H13" s="59"/>
      <c r="I13" s="59"/>
      <c r="J13" s="59"/>
      <c r="K13" s="59"/>
      <c r="L13" s="72">
        <f t="shared" ref="L13:R13" si="0">+L11+L12</f>
        <v>0</v>
      </c>
      <c r="M13" s="72">
        <f t="shared" si="0"/>
        <v>7890103</v>
      </c>
      <c r="N13" s="72">
        <f t="shared" si="0"/>
        <v>0</v>
      </c>
      <c r="O13" s="72">
        <f t="shared" si="0"/>
        <v>0</v>
      </c>
      <c r="P13" s="72">
        <f t="shared" si="0"/>
        <v>0</v>
      </c>
      <c r="Q13" s="72">
        <f t="shared" si="0"/>
        <v>0</v>
      </c>
      <c r="R13" s="72">
        <f t="shared" si="0"/>
        <v>0</v>
      </c>
      <c r="S13" s="73">
        <f>Q13/M13</f>
        <v>0</v>
      </c>
      <c r="T13" s="73">
        <f>(+T11+T12)/A13</f>
        <v>0</v>
      </c>
      <c r="U13" s="119" t="s">
        <v>247</v>
      </c>
      <c r="V13" s="120"/>
      <c r="W13" s="120"/>
      <c r="X13" s="120"/>
      <c r="Y13" s="120"/>
      <c r="Z13" s="120"/>
      <c r="AA13" s="120"/>
      <c r="AB13" s="120"/>
      <c r="AC13" s="120"/>
      <c r="AD13" s="121"/>
    </row>
    <row r="14" spans="1:30" ht="18" x14ac:dyDescent="0.25">
      <c r="A14" s="60">
        <f>+A13</f>
        <v>2</v>
      </c>
      <c r="B14" s="59"/>
      <c r="C14" s="59"/>
      <c r="D14" s="60"/>
      <c r="E14" s="61" t="s">
        <v>248</v>
      </c>
      <c r="F14" s="59"/>
      <c r="G14" s="59"/>
      <c r="H14" s="59"/>
      <c r="I14" s="59"/>
      <c r="J14" s="71"/>
      <c r="K14" s="71"/>
      <c r="L14" s="72">
        <f t="shared" ref="L14:R14" si="1">+L13</f>
        <v>0</v>
      </c>
      <c r="M14" s="72">
        <f t="shared" si="1"/>
        <v>7890103</v>
      </c>
      <c r="N14" s="72">
        <f t="shared" si="1"/>
        <v>0</v>
      </c>
      <c r="O14" s="72">
        <f t="shared" si="1"/>
        <v>0</v>
      </c>
      <c r="P14" s="72">
        <f t="shared" si="1"/>
        <v>0</v>
      </c>
      <c r="Q14" s="72">
        <f t="shared" si="1"/>
        <v>0</v>
      </c>
      <c r="R14" s="72">
        <f t="shared" si="1"/>
        <v>0</v>
      </c>
      <c r="S14" s="122"/>
      <c r="T14" s="123"/>
      <c r="U14" s="120"/>
      <c r="V14" s="120"/>
      <c r="W14" s="120"/>
      <c r="X14" s="120"/>
      <c r="Y14" s="120"/>
      <c r="Z14" s="120"/>
      <c r="AA14" s="120"/>
      <c r="AB14" s="120"/>
      <c r="AC14" s="120"/>
      <c r="AD14" s="121"/>
    </row>
  </sheetData>
  <mergeCells count="23"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M8:M9"/>
    <mergeCell ref="N8:N9"/>
    <mergeCell ref="O8:Q8"/>
    <mergeCell ref="R8:R9"/>
    <mergeCell ref="S8:T8"/>
    <mergeCell ref="AC8:AC9"/>
    <mergeCell ref="AD8:AD9"/>
    <mergeCell ref="U10:AD10"/>
    <mergeCell ref="U13:AD13"/>
    <mergeCell ref="S14:AD14"/>
    <mergeCell ref="U8:U9"/>
  </mergeCells>
  <printOptions horizontalCentered="1" verticalCentered="1"/>
  <pageMargins left="0" right="0" top="0" bottom="0" header="0" footer="0"/>
  <pageSetup scale="50" orientation="landscape" r:id="rId1"/>
  <headerFooter>
    <oddHeader>&amp;R 4.A.36 PAG. &amp;P DE &amp;N</oddHeader>
    <oddFooter>&amp;F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AD13"/>
  <sheetViews>
    <sheetView tabSelected="1" workbookViewId="0">
      <selection activeCell="E11" sqref="E11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0" hidden="1" customWidth="1"/>
    <col min="30" max="30" width="8.7109375" customWidth="1"/>
  </cols>
  <sheetData>
    <row r="2" spans="1:30" s="96" customFormat="1" ht="15.75" x14ac:dyDescent="0.25">
      <c r="A2" s="94" t="s">
        <v>488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5"/>
      <c r="AD2" s="95"/>
    </row>
    <row r="3" spans="1:30" s="96" customFormat="1" ht="15.75" x14ac:dyDescent="0.25">
      <c r="A3" s="94" t="s">
        <v>12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5"/>
      <c r="AD3" s="95"/>
    </row>
    <row r="4" spans="1:30" s="96" customFormat="1" ht="15.75" x14ac:dyDescent="0.25">
      <c r="A4" s="94" t="s">
        <v>211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5"/>
      <c r="AD4" s="95"/>
    </row>
    <row r="5" spans="1:30" s="96" customFormat="1" ht="15.75" x14ac:dyDescent="0.25">
      <c r="A5" s="94" t="s">
        <v>473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5"/>
      <c r="AD5" s="95"/>
    </row>
    <row r="6" spans="1:30" s="96" customFormat="1" ht="15.75" x14ac:dyDescent="0.25">
      <c r="A6" s="94" t="s">
        <v>250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5"/>
      <c r="AD6" s="95"/>
    </row>
    <row r="8" spans="1:30" x14ac:dyDescent="0.25">
      <c r="A8" s="114" t="s">
        <v>213</v>
      </c>
      <c r="B8" s="114" t="s">
        <v>214</v>
      </c>
      <c r="C8" s="114" t="s">
        <v>215</v>
      </c>
      <c r="D8" s="114" t="s">
        <v>216</v>
      </c>
      <c r="E8" s="114" t="s">
        <v>217</v>
      </c>
      <c r="F8" s="114" t="s">
        <v>218</v>
      </c>
      <c r="G8" s="114" t="s">
        <v>219</v>
      </c>
      <c r="H8" s="114" t="s">
        <v>220</v>
      </c>
      <c r="I8" s="114" t="s">
        <v>221</v>
      </c>
      <c r="J8" s="114" t="s">
        <v>222</v>
      </c>
      <c r="K8" s="114" t="s">
        <v>190</v>
      </c>
      <c r="L8" s="114" t="s">
        <v>16</v>
      </c>
      <c r="M8" s="114" t="s">
        <v>223</v>
      </c>
      <c r="N8" s="114" t="s">
        <v>13</v>
      </c>
      <c r="O8" s="124" t="s">
        <v>13</v>
      </c>
      <c r="P8" s="125"/>
      <c r="Q8" s="126"/>
      <c r="R8" s="114" t="s">
        <v>226</v>
      </c>
      <c r="S8" s="127" t="s">
        <v>227</v>
      </c>
      <c r="T8" s="128"/>
      <c r="U8" s="114" t="s">
        <v>230</v>
      </c>
      <c r="V8" s="76" t="s">
        <v>231</v>
      </c>
      <c r="W8" s="76"/>
      <c r="X8" s="76"/>
      <c r="Y8" s="76"/>
      <c r="Z8" s="76"/>
      <c r="AA8" s="76"/>
      <c r="AB8" s="76"/>
      <c r="AC8" s="114" t="s">
        <v>239</v>
      </c>
      <c r="AD8" s="114" t="s">
        <v>240</v>
      </c>
    </row>
    <row r="9" spans="1:30" ht="18" x14ac:dyDescent="0.25">
      <c r="A9" s="115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77" t="s">
        <v>14</v>
      </c>
      <c r="P9" s="77" t="s">
        <v>224</v>
      </c>
      <c r="Q9" s="77" t="s">
        <v>225</v>
      </c>
      <c r="R9" s="115"/>
      <c r="S9" s="77" t="s">
        <v>228</v>
      </c>
      <c r="T9" s="77" t="s">
        <v>229</v>
      </c>
      <c r="U9" s="115"/>
      <c r="V9" s="77" t="s">
        <v>232</v>
      </c>
      <c r="W9" s="77" t="s">
        <v>233</v>
      </c>
      <c r="X9" s="77" t="s">
        <v>234</v>
      </c>
      <c r="Y9" s="77" t="s">
        <v>235</v>
      </c>
      <c r="Z9" s="77" t="s">
        <v>236</v>
      </c>
      <c r="AA9" s="77" t="s">
        <v>237</v>
      </c>
      <c r="AB9" s="77" t="s">
        <v>238</v>
      </c>
      <c r="AC9" s="115"/>
      <c r="AD9" s="115"/>
    </row>
    <row r="10" spans="1:30" ht="18" x14ac:dyDescent="0.25">
      <c r="A10" s="59"/>
      <c r="B10" s="59"/>
      <c r="C10" s="59"/>
      <c r="D10" s="60"/>
      <c r="E10" s="61" t="s">
        <v>257</v>
      </c>
      <c r="F10" s="59"/>
      <c r="G10" s="59"/>
      <c r="H10" s="59"/>
      <c r="I10" s="59"/>
      <c r="J10" s="59"/>
      <c r="K10" s="59"/>
      <c r="L10" s="62"/>
      <c r="M10" s="62"/>
      <c r="N10" s="62"/>
      <c r="O10" s="62"/>
      <c r="P10" s="62"/>
      <c r="Q10" s="62"/>
      <c r="R10" s="62"/>
      <c r="S10" s="59"/>
      <c r="T10" s="59"/>
      <c r="U10" s="116"/>
      <c r="V10" s="117"/>
      <c r="W10" s="117"/>
      <c r="X10" s="117"/>
      <c r="Y10" s="117"/>
      <c r="Z10" s="117"/>
      <c r="AA10" s="117"/>
      <c r="AB10" s="117"/>
      <c r="AC10" s="117"/>
      <c r="AD10" s="118"/>
    </row>
    <row r="11" spans="1:30" ht="117" x14ac:dyDescent="0.25">
      <c r="A11" s="63">
        <v>1</v>
      </c>
      <c r="B11" s="63" t="s">
        <v>258</v>
      </c>
      <c r="C11" s="64" t="s">
        <v>257</v>
      </c>
      <c r="D11" s="63" t="s">
        <v>474</v>
      </c>
      <c r="E11" s="65" t="s">
        <v>475</v>
      </c>
      <c r="F11" s="63" t="s">
        <v>17</v>
      </c>
      <c r="G11" s="64" t="s">
        <v>18</v>
      </c>
      <c r="H11" s="65" t="s">
        <v>476</v>
      </c>
      <c r="I11" s="66" t="s">
        <v>252</v>
      </c>
      <c r="J11" s="67" t="s">
        <v>261</v>
      </c>
      <c r="K11" s="66" t="s">
        <v>260</v>
      </c>
      <c r="L11" s="68">
        <v>0</v>
      </c>
      <c r="M11" s="68">
        <v>2.9</v>
      </c>
      <c r="N11" s="68">
        <v>0</v>
      </c>
      <c r="O11" s="68">
        <v>0</v>
      </c>
      <c r="P11" s="68">
        <v>0</v>
      </c>
      <c r="Q11" s="68">
        <v>0</v>
      </c>
      <c r="R11" s="68">
        <v>0</v>
      </c>
      <c r="S11" s="69">
        <f>Q11/M11</f>
        <v>0</v>
      </c>
      <c r="T11" s="69">
        <v>0</v>
      </c>
      <c r="U11" s="63" t="s">
        <v>243</v>
      </c>
      <c r="V11" s="63" t="s">
        <v>82</v>
      </c>
      <c r="W11" s="63" t="s">
        <v>22</v>
      </c>
      <c r="X11" s="63" t="s">
        <v>193</v>
      </c>
      <c r="Y11" s="63" t="s">
        <v>26</v>
      </c>
      <c r="Z11" s="65" t="s">
        <v>22</v>
      </c>
      <c r="AA11" s="65" t="s">
        <v>193</v>
      </c>
      <c r="AB11" s="65"/>
      <c r="AC11" s="65" t="s">
        <v>393</v>
      </c>
      <c r="AD11" s="65"/>
    </row>
    <row r="12" spans="1:30" ht="36" x14ac:dyDescent="0.25">
      <c r="A12" s="60">
        <v>1</v>
      </c>
      <c r="B12" s="59"/>
      <c r="C12" s="75"/>
      <c r="D12" s="60"/>
      <c r="E12" s="61" t="s">
        <v>263</v>
      </c>
      <c r="F12" s="59"/>
      <c r="G12" s="59"/>
      <c r="H12" s="59"/>
      <c r="I12" s="59"/>
      <c r="J12" s="59"/>
      <c r="K12" s="59"/>
      <c r="L12" s="72">
        <f t="shared" ref="L12:R13" si="0">+L11</f>
        <v>0</v>
      </c>
      <c r="M12" s="72">
        <f t="shared" si="0"/>
        <v>2.9</v>
      </c>
      <c r="N12" s="72">
        <f t="shared" si="0"/>
        <v>0</v>
      </c>
      <c r="O12" s="72">
        <f t="shared" si="0"/>
        <v>0</v>
      </c>
      <c r="P12" s="72">
        <f t="shared" si="0"/>
        <v>0</v>
      </c>
      <c r="Q12" s="72">
        <f t="shared" si="0"/>
        <v>0</v>
      </c>
      <c r="R12" s="72">
        <f t="shared" si="0"/>
        <v>0</v>
      </c>
      <c r="S12" s="73">
        <f>Q12/M12</f>
        <v>0</v>
      </c>
      <c r="T12" s="73">
        <f>(+T11)/A12</f>
        <v>0</v>
      </c>
      <c r="U12" s="119" t="s">
        <v>247</v>
      </c>
      <c r="V12" s="120"/>
      <c r="W12" s="120"/>
      <c r="X12" s="120"/>
      <c r="Y12" s="120"/>
      <c r="Z12" s="120"/>
      <c r="AA12" s="120"/>
      <c r="AB12" s="120"/>
      <c r="AC12" s="120"/>
      <c r="AD12" s="121"/>
    </row>
    <row r="13" spans="1:30" ht="18" x14ac:dyDescent="0.25">
      <c r="A13" s="60">
        <f>+A12</f>
        <v>1</v>
      </c>
      <c r="B13" s="59"/>
      <c r="C13" s="59"/>
      <c r="D13" s="60"/>
      <c r="E13" s="61" t="s">
        <v>248</v>
      </c>
      <c r="F13" s="59"/>
      <c r="G13" s="59"/>
      <c r="H13" s="59"/>
      <c r="I13" s="59"/>
      <c r="J13" s="71"/>
      <c r="K13" s="71"/>
      <c r="L13" s="72">
        <f t="shared" si="0"/>
        <v>0</v>
      </c>
      <c r="M13" s="72">
        <f t="shared" si="0"/>
        <v>2.9</v>
      </c>
      <c r="N13" s="72">
        <f t="shared" si="0"/>
        <v>0</v>
      </c>
      <c r="O13" s="72">
        <f t="shared" si="0"/>
        <v>0</v>
      </c>
      <c r="P13" s="72">
        <f t="shared" si="0"/>
        <v>0</v>
      </c>
      <c r="Q13" s="72">
        <f t="shared" si="0"/>
        <v>0</v>
      </c>
      <c r="R13" s="72">
        <f t="shared" si="0"/>
        <v>0</v>
      </c>
      <c r="S13" s="122"/>
      <c r="T13" s="123"/>
      <c r="U13" s="120"/>
      <c r="V13" s="120"/>
      <c r="W13" s="120"/>
      <c r="X13" s="120"/>
      <c r="Y13" s="120"/>
      <c r="Z13" s="120"/>
      <c r="AA13" s="120"/>
      <c r="AB13" s="120"/>
      <c r="AC13" s="120"/>
      <c r="AD13" s="121"/>
    </row>
  </sheetData>
  <mergeCells count="23"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M8:M9"/>
    <mergeCell ref="N8:N9"/>
    <mergeCell ref="O8:Q8"/>
    <mergeCell ref="R8:R9"/>
    <mergeCell ref="S8:T8"/>
    <mergeCell ref="AC8:AC9"/>
    <mergeCell ref="AD8:AD9"/>
    <mergeCell ref="U10:AD10"/>
    <mergeCell ref="U12:AD12"/>
    <mergeCell ref="S13:AD13"/>
    <mergeCell ref="U8:U9"/>
  </mergeCells>
  <printOptions horizontalCentered="1" verticalCentered="1"/>
  <pageMargins left="0" right="0" top="0" bottom="0" header="0" footer="0"/>
  <pageSetup scale="50" orientation="landscape" r:id="rId1"/>
  <headerFooter>
    <oddHeader>&amp;R4.A.37 PAG. &amp;P DE &amp;N</oddHeader>
    <oddFooter>&amp;F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AD13"/>
  <sheetViews>
    <sheetView workbookViewId="0">
      <selection activeCell="E11" sqref="E11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1.42578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2" width="11" customWidth="1"/>
    <col min="13" max="13" width="13.28515625" customWidth="1"/>
    <col min="14" max="18" width="11" customWidth="1"/>
    <col min="19" max="20" width="4.5703125" customWidth="1"/>
    <col min="21" max="21" width="5.85546875" customWidth="1"/>
    <col min="22" max="28" width="7.42578125" customWidth="1"/>
    <col min="29" max="29" width="0" hidden="1" customWidth="1"/>
    <col min="30" max="30" width="8.7109375" customWidth="1"/>
  </cols>
  <sheetData>
    <row r="2" spans="1:30" s="96" customFormat="1" ht="15.75" x14ac:dyDescent="0.25">
      <c r="A2" s="94" t="s">
        <v>488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5"/>
      <c r="AD2" s="95"/>
    </row>
    <row r="3" spans="1:30" s="96" customFormat="1" ht="15.75" x14ac:dyDescent="0.25">
      <c r="A3" s="94" t="s">
        <v>12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5"/>
      <c r="AD3" s="95"/>
    </row>
    <row r="4" spans="1:30" s="96" customFormat="1" ht="15.75" x14ac:dyDescent="0.25">
      <c r="A4" s="94" t="s">
        <v>211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5"/>
      <c r="AD4" s="95"/>
    </row>
    <row r="5" spans="1:30" s="96" customFormat="1" ht="15.75" x14ac:dyDescent="0.25">
      <c r="A5" s="94" t="s">
        <v>275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5"/>
      <c r="AD5" s="95"/>
    </row>
    <row r="6" spans="1:30" s="96" customFormat="1" ht="15.75" x14ac:dyDescent="0.25">
      <c r="A6" s="94" t="s">
        <v>479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5"/>
      <c r="AD6" s="95"/>
    </row>
    <row r="8" spans="1:30" x14ac:dyDescent="0.25">
      <c r="A8" s="114" t="s">
        <v>213</v>
      </c>
      <c r="B8" s="114" t="s">
        <v>214</v>
      </c>
      <c r="C8" s="114" t="s">
        <v>215</v>
      </c>
      <c r="D8" s="114" t="s">
        <v>216</v>
      </c>
      <c r="E8" s="114" t="s">
        <v>217</v>
      </c>
      <c r="F8" s="114" t="s">
        <v>218</v>
      </c>
      <c r="G8" s="114" t="s">
        <v>219</v>
      </c>
      <c r="H8" s="114" t="s">
        <v>220</v>
      </c>
      <c r="I8" s="114" t="s">
        <v>221</v>
      </c>
      <c r="J8" s="114" t="s">
        <v>222</v>
      </c>
      <c r="K8" s="114" t="s">
        <v>190</v>
      </c>
      <c r="L8" s="114" t="s">
        <v>16</v>
      </c>
      <c r="M8" s="114" t="s">
        <v>223</v>
      </c>
      <c r="N8" s="114" t="s">
        <v>13</v>
      </c>
      <c r="O8" s="124" t="s">
        <v>13</v>
      </c>
      <c r="P8" s="125"/>
      <c r="Q8" s="126"/>
      <c r="R8" s="114" t="s">
        <v>226</v>
      </c>
      <c r="S8" s="127" t="s">
        <v>227</v>
      </c>
      <c r="T8" s="128"/>
      <c r="U8" s="114" t="s">
        <v>230</v>
      </c>
      <c r="V8" s="1" t="s">
        <v>231</v>
      </c>
      <c r="W8" s="1"/>
      <c r="X8" s="1"/>
      <c r="Y8" s="1"/>
      <c r="Z8" s="1"/>
      <c r="AA8" s="1"/>
      <c r="AB8" s="1"/>
      <c r="AC8" s="114" t="s">
        <v>239</v>
      </c>
      <c r="AD8" s="114" t="s">
        <v>240</v>
      </c>
    </row>
    <row r="9" spans="1:30" ht="18" x14ac:dyDescent="0.25">
      <c r="A9" s="115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2" t="s">
        <v>14</v>
      </c>
      <c r="P9" s="2" t="s">
        <v>224</v>
      </c>
      <c r="Q9" s="2" t="s">
        <v>225</v>
      </c>
      <c r="R9" s="115"/>
      <c r="S9" s="2" t="s">
        <v>228</v>
      </c>
      <c r="T9" s="2" t="s">
        <v>229</v>
      </c>
      <c r="U9" s="115"/>
      <c r="V9" s="2" t="s">
        <v>232</v>
      </c>
      <c r="W9" s="2" t="s">
        <v>233</v>
      </c>
      <c r="X9" s="2" t="s">
        <v>234</v>
      </c>
      <c r="Y9" s="2" t="s">
        <v>235</v>
      </c>
      <c r="Z9" s="2" t="s">
        <v>236</v>
      </c>
      <c r="AA9" s="2" t="s">
        <v>237</v>
      </c>
      <c r="AB9" s="2" t="s">
        <v>238</v>
      </c>
      <c r="AC9" s="115"/>
      <c r="AD9" s="115"/>
    </row>
    <row r="10" spans="1:30" x14ac:dyDescent="0.25">
      <c r="A10" s="59"/>
      <c r="B10" s="59"/>
      <c r="C10" s="59"/>
      <c r="D10" s="60"/>
      <c r="E10" s="61" t="s">
        <v>196</v>
      </c>
      <c r="F10" s="59"/>
      <c r="G10" s="59"/>
      <c r="H10" s="59"/>
      <c r="I10" s="59"/>
      <c r="J10" s="59"/>
      <c r="K10" s="59"/>
      <c r="L10" s="62"/>
      <c r="M10" s="62"/>
      <c r="N10" s="62"/>
      <c r="O10" s="62"/>
      <c r="P10" s="62"/>
      <c r="Q10" s="62"/>
      <c r="R10" s="62"/>
      <c r="S10" s="59"/>
      <c r="T10" s="59"/>
      <c r="U10" s="116"/>
      <c r="V10" s="117"/>
      <c r="W10" s="117"/>
      <c r="X10" s="117"/>
      <c r="Y10" s="117"/>
      <c r="Z10" s="117"/>
      <c r="AA10" s="117"/>
      <c r="AB10" s="117"/>
      <c r="AC10" s="117"/>
      <c r="AD10" s="118"/>
    </row>
    <row r="11" spans="1:30" ht="99" x14ac:dyDescent="0.25">
      <c r="A11" s="63">
        <v>1</v>
      </c>
      <c r="B11" s="63" t="s">
        <v>264</v>
      </c>
      <c r="C11" s="64" t="s">
        <v>196</v>
      </c>
      <c r="D11" s="63" t="s">
        <v>68</v>
      </c>
      <c r="E11" s="65" t="s">
        <v>69</v>
      </c>
      <c r="F11" s="63" t="s">
        <v>43</v>
      </c>
      <c r="G11" s="64" t="s">
        <v>44</v>
      </c>
      <c r="H11" s="65" t="s">
        <v>9</v>
      </c>
      <c r="I11" s="66" t="s">
        <v>271</v>
      </c>
      <c r="J11" s="67" t="s">
        <v>244</v>
      </c>
      <c r="K11" s="66" t="s">
        <v>197</v>
      </c>
      <c r="L11" s="68">
        <v>0</v>
      </c>
      <c r="M11" s="68">
        <v>13620437.710000001</v>
      </c>
      <c r="N11" s="68">
        <v>4388102.76</v>
      </c>
      <c r="O11" s="68">
        <v>0</v>
      </c>
      <c r="P11" s="68">
        <v>4388102.76</v>
      </c>
      <c r="Q11" s="68">
        <v>4388102.76</v>
      </c>
      <c r="R11" s="68">
        <v>2253590.89</v>
      </c>
      <c r="S11" s="69">
        <f>Q11/M11</f>
        <v>0.32217046569496771</v>
      </c>
      <c r="T11" s="69">
        <v>0.52</v>
      </c>
      <c r="U11" s="63" t="s">
        <v>253</v>
      </c>
      <c r="V11" s="63" t="s">
        <v>70</v>
      </c>
      <c r="W11" s="63" t="s">
        <v>477</v>
      </c>
      <c r="X11" s="63" t="s">
        <v>477</v>
      </c>
      <c r="Y11" s="63" t="s">
        <v>71</v>
      </c>
      <c r="Z11" s="65" t="s">
        <v>478</v>
      </c>
      <c r="AA11" s="65" t="s">
        <v>478</v>
      </c>
      <c r="AB11" s="65"/>
      <c r="AC11" s="65" t="s">
        <v>265</v>
      </c>
      <c r="AD11" s="65"/>
    </row>
    <row r="12" spans="1:30" ht="27" x14ac:dyDescent="0.25">
      <c r="A12" s="60">
        <v>1</v>
      </c>
      <c r="B12" s="59"/>
      <c r="C12" s="75"/>
      <c r="D12" s="60"/>
      <c r="E12" s="61" t="s">
        <v>266</v>
      </c>
      <c r="F12" s="59"/>
      <c r="G12" s="59"/>
      <c r="H12" s="59"/>
      <c r="I12" s="59"/>
      <c r="J12" s="59"/>
      <c r="K12" s="59"/>
      <c r="L12" s="72">
        <f t="shared" ref="L12:R13" si="0">+L11</f>
        <v>0</v>
      </c>
      <c r="M12" s="72">
        <f t="shared" si="0"/>
        <v>13620437.710000001</v>
      </c>
      <c r="N12" s="72">
        <f t="shared" si="0"/>
        <v>4388102.76</v>
      </c>
      <c r="O12" s="72">
        <f t="shared" si="0"/>
        <v>0</v>
      </c>
      <c r="P12" s="72">
        <f t="shared" si="0"/>
        <v>4388102.76</v>
      </c>
      <c r="Q12" s="72">
        <f t="shared" si="0"/>
        <v>4388102.76</v>
      </c>
      <c r="R12" s="72">
        <f t="shared" si="0"/>
        <v>2253590.89</v>
      </c>
      <c r="S12" s="73">
        <f>Q12/M12</f>
        <v>0.32217046569496771</v>
      </c>
      <c r="T12" s="73">
        <f>(+T11)/A12</f>
        <v>0.52</v>
      </c>
      <c r="U12" s="119" t="s">
        <v>247</v>
      </c>
      <c r="V12" s="120"/>
      <c r="W12" s="120"/>
      <c r="X12" s="120"/>
      <c r="Y12" s="120"/>
      <c r="Z12" s="120"/>
      <c r="AA12" s="120"/>
      <c r="AB12" s="120"/>
      <c r="AC12" s="120"/>
      <c r="AD12" s="121"/>
    </row>
    <row r="13" spans="1:30" ht="18" x14ac:dyDescent="0.25">
      <c r="A13" s="60">
        <f>+A12</f>
        <v>1</v>
      </c>
      <c r="B13" s="59"/>
      <c r="C13" s="59"/>
      <c r="D13" s="60"/>
      <c r="E13" s="61" t="s">
        <v>248</v>
      </c>
      <c r="F13" s="59"/>
      <c r="G13" s="59"/>
      <c r="H13" s="59"/>
      <c r="I13" s="59"/>
      <c r="J13" s="71"/>
      <c r="K13" s="71"/>
      <c r="L13" s="72">
        <f t="shared" si="0"/>
        <v>0</v>
      </c>
      <c r="M13" s="72">
        <f t="shared" si="0"/>
        <v>13620437.710000001</v>
      </c>
      <c r="N13" s="72">
        <f t="shared" si="0"/>
        <v>4388102.76</v>
      </c>
      <c r="O13" s="72">
        <f t="shared" si="0"/>
        <v>0</v>
      </c>
      <c r="P13" s="72">
        <f t="shared" si="0"/>
        <v>4388102.76</v>
      </c>
      <c r="Q13" s="72">
        <f t="shared" si="0"/>
        <v>4388102.76</v>
      </c>
      <c r="R13" s="72">
        <f t="shared" si="0"/>
        <v>2253590.89</v>
      </c>
      <c r="S13" s="122"/>
      <c r="T13" s="123"/>
      <c r="U13" s="120"/>
      <c r="V13" s="120"/>
      <c r="W13" s="120"/>
      <c r="X13" s="120"/>
      <c r="Y13" s="120"/>
      <c r="Z13" s="120"/>
      <c r="AA13" s="120"/>
      <c r="AB13" s="120"/>
      <c r="AC13" s="120"/>
      <c r="AD13" s="121"/>
    </row>
  </sheetData>
  <mergeCells count="23"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M8:M9"/>
    <mergeCell ref="N8:N9"/>
    <mergeCell ref="O8:Q8"/>
    <mergeCell ref="S8:T8"/>
    <mergeCell ref="R8:R9"/>
    <mergeCell ref="AC8:AC9"/>
    <mergeCell ref="AD8:AD9"/>
    <mergeCell ref="U10:AD10"/>
    <mergeCell ref="U12:AD12"/>
    <mergeCell ref="S13:AD13"/>
    <mergeCell ref="U8:U9"/>
  </mergeCells>
  <printOptions horizontalCentered="1" verticalCentered="1"/>
  <pageMargins left="0" right="0" top="0" bottom="0" header="0" footer="0"/>
  <pageSetup scale="50" orientation="landscape" horizontalDpi="4294967292" verticalDpi="0" r:id="rId1"/>
  <headerFooter>
    <oddHeader>&amp;RANEXO 4.A.38 PAG. &amp;P DE &amp;N</oddHeader>
    <oddFooter>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AD13"/>
  <sheetViews>
    <sheetView workbookViewId="0">
      <selection activeCell="H11" sqref="H11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0" hidden="1" customWidth="1"/>
    <col min="30" max="30" width="8.7109375" customWidth="1"/>
  </cols>
  <sheetData>
    <row r="2" spans="1:30" s="96" customFormat="1" ht="15.75" x14ac:dyDescent="0.25">
      <c r="A2" s="94" t="s">
        <v>488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5"/>
      <c r="AD2" s="95"/>
    </row>
    <row r="3" spans="1:30" s="96" customFormat="1" ht="15.75" x14ac:dyDescent="0.25">
      <c r="A3" s="94" t="s">
        <v>12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5"/>
      <c r="AD3" s="95"/>
    </row>
    <row r="4" spans="1:30" s="96" customFormat="1" ht="15.75" x14ac:dyDescent="0.25">
      <c r="A4" s="94" t="s">
        <v>211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5"/>
      <c r="AD4" s="95"/>
    </row>
    <row r="5" spans="1:30" s="96" customFormat="1" ht="15.75" x14ac:dyDescent="0.25">
      <c r="A5" s="94" t="s">
        <v>341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5"/>
      <c r="AD5" s="95"/>
    </row>
    <row r="6" spans="1:30" s="96" customFormat="1" ht="15.75" x14ac:dyDescent="0.25">
      <c r="A6" s="94" t="s">
        <v>250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5"/>
      <c r="AD6" s="95"/>
    </row>
    <row r="8" spans="1:30" x14ac:dyDescent="0.25">
      <c r="A8" s="114" t="s">
        <v>213</v>
      </c>
      <c r="B8" s="114" t="s">
        <v>214</v>
      </c>
      <c r="C8" s="114" t="s">
        <v>215</v>
      </c>
      <c r="D8" s="114" t="s">
        <v>216</v>
      </c>
      <c r="E8" s="114" t="s">
        <v>217</v>
      </c>
      <c r="F8" s="114" t="s">
        <v>218</v>
      </c>
      <c r="G8" s="114" t="s">
        <v>219</v>
      </c>
      <c r="H8" s="114" t="s">
        <v>220</v>
      </c>
      <c r="I8" s="114" t="s">
        <v>221</v>
      </c>
      <c r="J8" s="114" t="s">
        <v>222</v>
      </c>
      <c r="K8" s="114" t="s">
        <v>190</v>
      </c>
      <c r="L8" s="114" t="s">
        <v>16</v>
      </c>
      <c r="M8" s="114" t="s">
        <v>223</v>
      </c>
      <c r="N8" s="114" t="s">
        <v>13</v>
      </c>
      <c r="O8" s="124" t="s">
        <v>13</v>
      </c>
      <c r="P8" s="125"/>
      <c r="Q8" s="126"/>
      <c r="R8" s="114" t="s">
        <v>226</v>
      </c>
      <c r="S8" s="127" t="s">
        <v>227</v>
      </c>
      <c r="T8" s="128"/>
      <c r="U8" s="114" t="s">
        <v>230</v>
      </c>
      <c r="V8" s="76" t="s">
        <v>231</v>
      </c>
      <c r="W8" s="76"/>
      <c r="X8" s="76"/>
      <c r="Y8" s="76"/>
      <c r="Z8" s="76"/>
      <c r="AA8" s="76"/>
      <c r="AB8" s="76"/>
      <c r="AC8" s="114" t="s">
        <v>239</v>
      </c>
      <c r="AD8" s="114" t="s">
        <v>240</v>
      </c>
    </row>
    <row r="9" spans="1:30" ht="18" x14ac:dyDescent="0.25">
      <c r="A9" s="115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77" t="s">
        <v>14</v>
      </c>
      <c r="P9" s="77" t="s">
        <v>224</v>
      </c>
      <c r="Q9" s="77" t="s">
        <v>225</v>
      </c>
      <c r="R9" s="115"/>
      <c r="S9" s="77" t="s">
        <v>228</v>
      </c>
      <c r="T9" s="77" t="s">
        <v>229</v>
      </c>
      <c r="U9" s="115"/>
      <c r="V9" s="77" t="s">
        <v>232</v>
      </c>
      <c r="W9" s="77" t="s">
        <v>233</v>
      </c>
      <c r="X9" s="77" t="s">
        <v>234</v>
      </c>
      <c r="Y9" s="77" t="s">
        <v>235</v>
      </c>
      <c r="Z9" s="77" t="s">
        <v>236</v>
      </c>
      <c r="AA9" s="77" t="s">
        <v>237</v>
      </c>
      <c r="AB9" s="77" t="s">
        <v>238</v>
      </c>
      <c r="AC9" s="115"/>
      <c r="AD9" s="115"/>
    </row>
    <row r="10" spans="1:30" ht="18" x14ac:dyDescent="0.25">
      <c r="A10" s="59"/>
      <c r="B10" s="59"/>
      <c r="C10" s="59"/>
      <c r="D10" s="60"/>
      <c r="E10" s="61" t="s">
        <v>326</v>
      </c>
      <c r="F10" s="59"/>
      <c r="G10" s="59"/>
      <c r="H10" s="59"/>
      <c r="I10" s="59"/>
      <c r="J10" s="59"/>
      <c r="K10" s="59"/>
      <c r="L10" s="62"/>
      <c r="M10" s="62"/>
      <c r="N10" s="62"/>
      <c r="O10" s="62"/>
      <c r="P10" s="62"/>
      <c r="Q10" s="62"/>
      <c r="R10" s="62"/>
      <c r="S10" s="59"/>
      <c r="T10" s="59"/>
      <c r="U10" s="116"/>
      <c r="V10" s="117"/>
      <c r="W10" s="117"/>
      <c r="X10" s="117"/>
      <c r="Y10" s="117"/>
      <c r="Z10" s="117"/>
      <c r="AA10" s="117"/>
      <c r="AB10" s="117"/>
      <c r="AC10" s="117"/>
      <c r="AD10" s="118"/>
    </row>
    <row r="11" spans="1:30" ht="45" x14ac:dyDescent="0.25">
      <c r="A11" s="63">
        <v>1</v>
      </c>
      <c r="B11" s="63" t="s">
        <v>328</v>
      </c>
      <c r="C11" s="64" t="s">
        <v>326</v>
      </c>
      <c r="D11" s="63" t="s">
        <v>388</v>
      </c>
      <c r="E11" s="65" t="s">
        <v>389</v>
      </c>
      <c r="F11" s="63" t="s">
        <v>17</v>
      </c>
      <c r="G11" s="64" t="s">
        <v>18</v>
      </c>
      <c r="H11" s="65" t="s">
        <v>10</v>
      </c>
      <c r="I11" s="66" t="s">
        <v>252</v>
      </c>
      <c r="J11" s="67" t="s">
        <v>261</v>
      </c>
      <c r="K11" s="66" t="s">
        <v>390</v>
      </c>
      <c r="L11" s="68">
        <v>0</v>
      </c>
      <c r="M11" s="68">
        <v>849000</v>
      </c>
      <c r="N11" s="68">
        <v>0</v>
      </c>
      <c r="O11" s="68">
        <v>0</v>
      </c>
      <c r="P11" s="68">
        <v>0</v>
      </c>
      <c r="Q11" s="68">
        <v>0</v>
      </c>
      <c r="R11" s="68">
        <v>0</v>
      </c>
      <c r="S11" s="69">
        <f>Q11/M11</f>
        <v>0</v>
      </c>
      <c r="T11" s="69">
        <v>0</v>
      </c>
      <c r="U11" s="63" t="s">
        <v>243</v>
      </c>
      <c r="V11" s="63" t="s">
        <v>391</v>
      </c>
      <c r="W11" s="63" t="s">
        <v>22</v>
      </c>
      <c r="X11" s="63" t="s">
        <v>193</v>
      </c>
      <c r="Y11" s="63" t="s">
        <v>392</v>
      </c>
      <c r="Z11" s="65" t="s">
        <v>22</v>
      </c>
      <c r="AA11" s="65" t="s">
        <v>193</v>
      </c>
      <c r="AB11" s="65"/>
      <c r="AC11" s="65" t="s">
        <v>393</v>
      </c>
      <c r="AD11" s="65"/>
    </row>
    <row r="12" spans="1:30" ht="36" x14ac:dyDescent="0.25">
      <c r="A12" s="60">
        <v>1</v>
      </c>
      <c r="B12" s="59"/>
      <c r="C12" s="75"/>
      <c r="D12" s="60"/>
      <c r="E12" s="61" t="s">
        <v>327</v>
      </c>
      <c r="F12" s="59"/>
      <c r="G12" s="59"/>
      <c r="H12" s="59"/>
      <c r="I12" s="59"/>
      <c r="J12" s="59"/>
      <c r="K12" s="59"/>
      <c r="L12" s="72">
        <f t="shared" ref="L12:R13" si="0">+L11</f>
        <v>0</v>
      </c>
      <c r="M12" s="72">
        <f t="shared" si="0"/>
        <v>849000</v>
      </c>
      <c r="N12" s="72">
        <f t="shared" si="0"/>
        <v>0</v>
      </c>
      <c r="O12" s="72">
        <f t="shared" si="0"/>
        <v>0</v>
      </c>
      <c r="P12" s="72">
        <f t="shared" si="0"/>
        <v>0</v>
      </c>
      <c r="Q12" s="72">
        <f t="shared" si="0"/>
        <v>0</v>
      </c>
      <c r="R12" s="72">
        <f t="shared" si="0"/>
        <v>0</v>
      </c>
      <c r="S12" s="73">
        <f>Q12/M12</f>
        <v>0</v>
      </c>
      <c r="T12" s="73">
        <f>(+T11)/A12</f>
        <v>0</v>
      </c>
      <c r="U12" s="119" t="s">
        <v>247</v>
      </c>
      <c r="V12" s="120"/>
      <c r="W12" s="120"/>
      <c r="X12" s="120"/>
      <c r="Y12" s="120"/>
      <c r="Z12" s="120"/>
      <c r="AA12" s="120"/>
      <c r="AB12" s="120"/>
      <c r="AC12" s="120"/>
      <c r="AD12" s="121"/>
    </row>
    <row r="13" spans="1:30" ht="18" x14ac:dyDescent="0.25">
      <c r="A13" s="60">
        <f>+A12</f>
        <v>1</v>
      </c>
      <c r="B13" s="59"/>
      <c r="C13" s="59"/>
      <c r="D13" s="60"/>
      <c r="E13" s="61" t="s">
        <v>248</v>
      </c>
      <c r="F13" s="59"/>
      <c r="G13" s="59"/>
      <c r="H13" s="59"/>
      <c r="I13" s="59"/>
      <c r="J13" s="71"/>
      <c r="K13" s="71"/>
      <c r="L13" s="72">
        <f t="shared" si="0"/>
        <v>0</v>
      </c>
      <c r="M13" s="72">
        <f t="shared" si="0"/>
        <v>849000</v>
      </c>
      <c r="N13" s="72">
        <f t="shared" si="0"/>
        <v>0</v>
      </c>
      <c r="O13" s="72">
        <f t="shared" si="0"/>
        <v>0</v>
      </c>
      <c r="P13" s="72">
        <f t="shared" si="0"/>
        <v>0</v>
      </c>
      <c r="Q13" s="72">
        <f t="shared" si="0"/>
        <v>0</v>
      </c>
      <c r="R13" s="72">
        <f t="shared" si="0"/>
        <v>0</v>
      </c>
      <c r="S13" s="122"/>
      <c r="T13" s="123"/>
      <c r="U13" s="120"/>
      <c r="V13" s="120"/>
      <c r="W13" s="120"/>
      <c r="X13" s="120"/>
      <c r="Y13" s="120"/>
      <c r="Z13" s="120"/>
      <c r="AA13" s="120"/>
      <c r="AB13" s="120"/>
      <c r="AC13" s="120"/>
      <c r="AD13" s="121"/>
    </row>
  </sheetData>
  <mergeCells count="23"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M8:M9"/>
    <mergeCell ref="N8:N9"/>
    <mergeCell ref="O8:Q8"/>
    <mergeCell ref="R8:R9"/>
    <mergeCell ref="S8:T8"/>
    <mergeCell ref="AC8:AC9"/>
    <mergeCell ref="AD8:AD9"/>
    <mergeCell ref="U10:AD10"/>
    <mergeCell ref="U12:AD12"/>
    <mergeCell ref="S13:AD13"/>
    <mergeCell ref="U8:U9"/>
  </mergeCells>
  <printOptions horizontalCentered="1" verticalCentered="1"/>
  <pageMargins left="0" right="0" top="0" bottom="0" header="0" footer="0"/>
  <pageSetup scale="50" orientation="landscape" r:id="rId1"/>
  <headerFooter>
    <oddHeader>&amp;C &amp;R4.A.3 PAG. &amp;P DE &amp;N</oddHeader>
    <oddFooter>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AD14"/>
  <sheetViews>
    <sheetView workbookViewId="0">
      <selection activeCell="F16" sqref="F16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0" hidden="1" customWidth="1"/>
    <col min="30" max="30" width="8.7109375" customWidth="1"/>
  </cols>
  <sheetData>
    <row r="2" spans="1:30" s="96" customFormat="1" ht="15.75" x14ac:dyDescent="0.25">
      <c r="A2" s="94" t="s">
        <v>488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5"/>
      <c r="AD2" s="95"/>
    </row>
    <row r="3" spans="1:30" s="96" customFormat="1" ht="15.75" x14ac:dyDescent="0.25">
      <c r="A3" s="94" t="s">
        <v>12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5"/>
      <c r="AD3" s="95"/>
    </row>
    <row r="4" spans="1:30" s="96" customFormat="1" ht="15.75" x14ac:dyDescent="0.25">
      <c r="A4" s="94" t="s">
        <v>211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5"/>
      <c r="AD4" s="95"/>
    </row>
    <row r="5" spans="1:30" s="96" customFormat="1" ht="15.75" x14ac:dyDescent="0.25">
      <c r="A5" s="94" t="s">
        <v>339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5"/>
      <c r="AD5" s="95"/>
    </row>
    <row r="6" spans="1:30" s="96" customFormat="1" ht="15.75" x14ac:dyDescent="0.25">
      <c r="A6" s="94" t="s">
        <v>250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5"/>
      <c r="AD6" s="95"/>
    </row>
    <row r="8" spans="1:30" x14ac:dyDescent="0.25">
      <c r="A8" s="114" t="s">
        <v>213</v>
      </c>
      <c r="B8" s="114" t="s">
        <v>214</v>
      </c>
      <c r="C8" s="114" t="s">
        <v>215</v>
      </c>
      <c r="D8" s="114" t="s">
        <v>216</v>
      </c>
      <c r="E8" s="114" t="s">
        <v>217</v>
      </c>
      <c r="F8" s="114" t="s">
        <v>218</v>
      </c>
      <c r="G8" s="114" t="s">
        <v>219</v>
      </c>
      <c r="H8" s="114" t="s">
        <v>220</v>
      </c>
      <c r="I8" s="114" t="s">
        <v>221</v>
      </c>
      <c r="J8" s="114" t="s">
        <v>222</v>
      </c>
      <c r="K8" s="114" t="s">
        <v>190</v>
      </c>
      <c r="L8" s="114" t="s">
        <v>16</v>
      </c>
      <c r="M8" s="114" t="s">
        <v>223</v>
      </c>
      <c r="N8" s="114" t="s">
        <v>13</v>
      </c>
      <c r="O8" s="124" t="s">
        <v>13</v>
      </c>
      <c r="P8" s="125"/>
      <c r="Q8" s="126"/>
      <c r="R8" s="114" t="s">
        <v>226</v>
      </c>
      <c r="S8" s="127" t="s">
        <v>227</v>
      </c>
      <c r="T8" s="128"/>
      <c r="U8" s="114" t="s">
        <v>230</v>
      </c>
      <c r="V8" s="1" t="s">
        <v>231</v>
      </c>
      <c r="W8" s="1"/>
      <c r="X8" s="1"/>
      <c r="Y8" s="1"/>
      <c r="Z8" s="1"/>
      <c r="AA8" s="1"/>
      <c r="AB8" s="1"/>
      <c r="AC8" s="114" t="s">
        <v>239</v>
      </c>
      <c r="AD8" s="114" t="s">
        <v>240</v>
      </c>
    </row>
    <row r="9" spans="1:30" ht="18" x14ac:dyDescent="0.25">
      <c r="A9" s="115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2" t="s">
        <v>14</v>
      </c>
      <c r="P9" s="2" t="s">
        <v>224</v>
      </c>
      <c r="Q9" s="2" t="s">
        <v>225</v>
      </c>
      <c r="R9" s="115"/>
      <c r="S9" s="2" t="s">
        <v>228</v>
      </c>
      <c r="T9" s="2" t="s">
        <v>229</v>
      </c>
      <c r="U9" s="115"/>
      <c r="V9" s="2" t="s">
        <v>232</v>
      </c>
      <c r="W9" s="2" t="s">
        <v>233</v>
      </c>
      <c r="X9" s="2" t="s">
        <v>234</v>
      </c>
      <c r="Y9" s="2" t="s">
        <v>235</v>
      </c>
      <c r="Z9" s="2" t="s">
        <v>236</v>
      </c>
      <c r="AA9" s="2" t="s">
        <v>237</v>
      </c>
      <c r="AB9" s="2" t="s">
        <v>238</v>
      </c>
      <c r="AC9" s="115"/>
      <c r="AD9" s="115"/>
    </row>
    <row r="10" spans="1:30" ht="18" x14ac:dyDescent="0.25">
      <c r="A10" s="59"/>
      <c r="B10" s="59"/>
      <c r="C10" s="59"/>
      <c r="D10" s="60"/>
      <c r="E10" s="61" t="s">
        <v>257</v>
      </c>
      <c r="F10" s="59"/>
      <c r="G10" s="59"/>
      <c r="H10" s="59"/>
      <c r="I10" s="59"/>
      <c r="J10" s="59"/>
      <c r="K10" s="59"/>
      <c r="L10" s="62"/>
      <c r="M10" s="62"/>
      <c r="N10" s="62"/>
      <c r="O10" s="62"/>
      <c r="P10" s="62"/>
      <c r="Q10" s="62"/>
      <c r="R10" s="62"/>
      <c r="S10" s="59"/>
      <c r="T10" s="59"/>
      <c r="U10" s="116"/>
      <c r="V10" s="117"/>
      <c r="W10" s="117"/>
      <c r="X10" s="117"/>
      <c r="Y10" s="117"/>
      <c r="Z10" s="117"/>
      <c r="AA10" s="117"/>
      <c r="AB10" s="117"/>
      <c r="AC10" s="117"/>
      <c r="AD10" s="118"/>
    </row>
    <row r="11" spans="1:30" ht="45" x14ac:dyDescent="0.25">
      <c r="A11" s="63">
        <v>1</v>
      </c>
      <c r="B11" s="63" t="s">
        <v>258</v>
      </c>
      <c r="C11" s="64" t="s">
        <v>257</v>
      </c>
      <c r="D11" s="63" t="s">
        <v>129</v>
      </c>
      <c r="E11" s="65" t="s">
        <v>130</v>
      </c>
      <c r="F11" s="63" t="s">
        <v>17</v>
      </c>
      <c r="G11" s="64" t="s">
        <v>18</v>
      </c>
      <c r="H11" s="65" t="s">
        <v>340</v>
      </c>
      <c r="I11" s="66" t="s">
        <v>252</v>
      </c>
      <c r="J11" s="67" t="s">
        <v>261</v>
      </c>
      <c r="K11" s="66" t="s">
        <v>260</v>
      </c>
      <c r="L11" s="68">
        <v>0</v>
      </c>
      <c r="M11" s="68">
        <v>177.14</v>
      </c>
      <c r="N11" s="68">
        <v>0</v>
      </c>
      <c r="O11" s="68">
        <v>0</v>
      </c>
      <c r="P11" s="68">
        <v>0</v>
      </c>
      <c r="Q11" s="68">
        <v>0</v>
      </c>
      <c r="R11" s="68">
        <v>0</v>
      </c>
      <c r="S11" s="69">
        <f>Q11/M11</f>
        <v>0</v>
      </c>
      <c r="T11" s="69">
        <v>0</v>
      </c>
      <c r="U11" s="63" t="s">
        <v>243</v>
      </c>
      <c r="V11" s="63" t="s">
        <v>30</v>
      </c>
      <c r="W11" s="63" t="s">
        <v>22</v>
      </c>
      <c r="X11" s="63" t="s">
        <v>193</v>
      </c>
      <c r="Y11" s="63" t="s">
        <v>26</v>
      </c>
      <c r="Z11" s="65" t="s">
        <v>22</v>
      </c>
      <c r="AA11" s="65" t="s">
        <v>193</v>
      </c>
      <c r="AB11" s="65"/>
      <c r="AC11" s="65" t="s">
        <v>262</v>
      </c>
      <c r="AD11" s="65"/>
    </row>
    <row r="12" spans="1:30" ht="45" x14ac:dyDescent="0.25">
      <c r="A12" s="63">
        <v>2</v>
      </c>
      <c r="B12" s="63" t="s">
        <v>258</v>
      </c>
      <c r="C12" s="64" t="s">
        <v>257</v>
      </c>
      <c r="D12" s="63" t="s">
        <v>131</v>
      </c>
      <c r="E12" s="65" t="s">
        <v>132</v>
      </c>
      <c r="F12" s="63" t="s">
        <v>17</v>
      </c>
      <c r="G12" s="64" t="s">
        <v>18</v>
      </c>
      <c r="H12" s="65" t="s">
        <v>340</v>
      </c>
      <c r="I12" s="66" t="s">
        <v>252</v>
      </c>
      <c r="J12" s="67" t="s">
        <v>261</v>
      </c>
      <c r="K12" s="66" t="s">
        <v>260</v>
      </c>
      <c r="L12" s="68">
        <v>0</v>
      </c>
      <c r="M12" s="68">
        <v>2.58</v>
      </c>
      <c r="N12" s="68">
        <v>0</v>
      </c>
      <c r="O12" s="68">
        <v>0</v>
      </c>
      <c r="P12" s="68">
        <v>0</v>
      </c>
      <c r="Q12" s="68">
        <v>0</v>
      </c>
      <c r="R12" s="68">
        <v>0</v>
      </c>
      <c r="S12" s="69">
        <f>Q12/M12</f>
        <v>0</v>
      </c>
      <c r="T12" s="69">
        <v>0</v>
      </c>
      <c r="U12" s="63" t="s">
        <v>243</v>
      </c>
      <c r="V12" s="63" t="s">
        <v>30</v>
      </c>
      <c r="W12" s="63" t="s">
        <v>22</v>
      </c>
      <c r="X12" s="63" t="s">
        <v>193</v>
      </c>
      <c r="Y12" s="63" t="s">
        <v>26</v>
      </c>
      <c r="Z12" s="65" t="s">
        <v>22</v>
      </c>
      <c r="AA12" s="65" t="s">
        <v>193</v>
      </c>
      <c r="AB12" s="65"/>
      <c r="AC12" s="65" t="s">
        <v>262</v>
      </c>
      <c r="AD12" s="65"/>
    </row>
    <row r="13" spans="1:30" ht="36" x14ac:dyDescent="0.25">
      <c r="A13" s="60">
        <v>2</v>
      </c>
      <c r="B13" s="59"/>
      <c r="C13" s="75"/>
      <c r="D13" s="60"/>
      <c r="E13" s="61" t="s">
        <v>263</v>
      </c>
      <c r="F13" s="59"/>
      <c r="G13" s="59"/>
      <c r="H13" s="59"/>
      <c r="I13" s="59"/>
      <c r="J13" s="59"/>
      <c r="K13" s="59"/>
      <c r="L13" s="72">
        <f t="shared" ref="L13:R13" si="0">+L11+L12</f>
        <v>0</v>
      </c>
      <c r="M13" s="72">
        <f t="shared" si="0"/>
        <v>179.72</v>
      </c>
      <c r="N13" s="72">
        <f t="shared" si="0"/>
        <v>0</v>
      </c>
      <c r="O13" s="72">
        <f t="shared" si="0"/>
        <v>0</v>
      </c>
      <c r="P13" s="72">
        <f t="shared" si="0"/>
        <v>0</v>
      </c>
      <c r="Q13" s="72">
        <f t="shared" si="0"/>
        <v>0</v>
      </c>
      <c r="R13" s="72">
        <f t="shared" si="0"/>
        <v>0</v>
      </c>
      <c r="S13" s="73">
        <f>Q13/M13</f>
        <v>0</v>
      </c>
      <c r="T13" s="73">
        <f>(+T11+T12)/A13</f>
        <v>0</v>
      </c>
      <c r="U13" s="119" t="s">
        <v>247</v>
      </c>
      <c r="V13" s="120"/>
      <c r="W13" s="120"/>
      <c r="X13" s="120"/>
      <c r="Y13" s="120"/>
      <c r="Z13" s="120"/>
      <c r="AA13" s="120"/>
      <c r="AB13" s="120"/>
      <c r="AC13" s="120"/>
      <c r="AD13" s="121"/>
    </row>
    <row r="14" spans="1:30" ht="18" x14ac:dyDescent="0.25">
      <c r="A14" s="60">
        <f>+A13</f>
        <v>2</v>
      </c>
      <c r="B14" s="59"/>
      <c r="C14" s="59"/>
      <c r="D14" s="60"/>
      <c r="E14" s="61" t="s">
        <v>248</v>
      </c>
      <c r="F14" s="59"/>
      <c r="G14" s="59"/>
      <c r="H14" s="59"/>
      <c r="I14" s="59"/>
      <c r="J14" s="71"/>
      <c r="K14" s="71"/>
      <c r="L14" s="72">
        <f t="shared" ref="L14:R14" si="1">+L13</f>
        <v>0</v>
      </c>
      <c r="M14" s="72">
        <f t="shared" si="1"/>
        <v>179.72</v>
      </c>
      <c r="N14" s="72">
        <f t="shared" si="1"/>
        <v>0</v>
      </c>
      <c r="O14" s="72">
        <f t="shared" si="1"/>
        <v>0</v>
      </c>
      <c r="P14" s="72">
        <f t="shared" si="1"/>
        <v>0</v>
      </c>
      <c r="Q14" s="72">
        <f t="shared" si="1"/>
        <v>0</v>
      </c>
      <c r="R14" s="72">
        <f t="shared" si="1"/>
        <v>0</v>
      </c>
      <c r="S14" s="122"/>
      <c r="T14" s="123"/>
      <c r="U14" s="120"/>
      <c r="V14" s="120"/>
      <c r="W14" s="120"/>
      <c r="X14" s="120"/>
      <c r="Y14" s="120"/>
      <c r="Z14" s="120"/>
      <c r="AA14" s="120"/>
      <c r="AB14" s="120"/>
      <c r="AC14" s="120"/>
      <c r="AD14" s="121"/>
    </row>
  </sheetData>
  <mergeCells count="23"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M8:M9"/>
    <mergeCell ref="N8:N9"/>
    <mergeCell ref="O8:Q8"/>
    <mergeCell ref="S8:T8"/>
    <mergeCell ref="R8:R9"/>
    <mergeCell ref="AC8:AC9"/>
    <mergeCell ref="AD8:AD9"/>
    <mergeCell ref="U10:AD10"/>
    <mergeCell ref="U13:AD13"/>
    <mergeCell ref="S14:AD14"/>
    <mergeCell ref="U8:U9"/>
  </mergeCells>
  <printOptions horizontalCentered="1" verticalCentered="1"/>
  <pageMargins left="0" right="0" top="0" bottom="0" header="0" footer="0"/>
  <pageSetup scale="50" orientation="landscape" horizontalDpi="4294967292" verticalDpi="0" r:id="rId1"/>
  <headerFooter>
    <oddHeader>&amp;RANEXO 4.A.4 PAG. &amp;P DE &amp;N</oddHeader>
    <oddFooter>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AD16"/>
  <sheetViews>
    <sheetView workbookViewId="0">
      <selection activeCell="F11" sqref="F11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0" hidden="1" customWidth="1"/>
    <col min="30" max="30" width="8.7109375" customWidth="1"/>
  </cols>
  <sheetData>
    <row r="2" spans="1:30" s="96" customFormat="1" ht="15.75" x14ac:dyDescent="0.25">
      <c r="A2" s="94" t="s">
        <v>488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5"/>
      <c r="AD2" s="95"/>
    </row>
    <row r="3" spans="1:30" s="96" customFormat="1" ht="15.75" x14ac:dyDescent="0.25">
      <c r="A3" s="94" t="s">
        <v>12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5"/>
      <c r="AD3" s="95"/>
    </row>
    <row r="4" spans="1:30" s="96" customFormat="1" ht="15.75" x14ac:dyDescent="0.25">
      <c r="A4" s="94" t="s">
        <v>211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5"/>
      <c r="AD4" s="95"/>
    </row>
    <row r="5" spans="1:30" s="96" customFormat="1" ht="15.75" x14ac:dyDescent="0.25">
      <c r="A5" s="94" t="s">
        <v>337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5"/>
      <c r="AD5" s="95"/>
    </row>
    <row r="6" spans="1:30" s="96" customFormat="1" ht="15.75" x14ac:dyDescent="0.25">
      <c r="A6" s="94" t="s">
        <v>212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5"/>
      <c r="AD6" s="95"/>
    </row>
    <row r="8" spans="1:30" x14ac:dyDescent="0.25">
      <c r="A8" s="114" t="s">
        <v>213</v>
      </c>
      <c r="B8" s="114" t="s">
        <v>214</v>
      </c>
      <c r="C8" s="114" t="s">
        <v>215</v>
      </c>
      <c r="D8" s="114" t="s">
        <v>216</v>
      </c>
      <c r="E8" s="114" t="s">
        <v>217</v>
      </c>
      <c r="F8" s="114" t="s">
        <v>218</v>
      </c>
      <c r="G8" s="114" t="s">
        <v>219</v>
      </c>
      <c r="H8" s="114" t="s">
        <v>220</v>
      </c>
      <c r="I8" s="114" t="s">
        <v>221</v>
      </c>
      <c r="J8" s="114" t="s">
        <v>222</v>
      </c>
      <c r="K8" s="114" t="s">
        <v>190</v>
      </c>
      <c r="L8" s="114" t="s">
        <v>16</v>
      </c>
      <c r="M8" s="114" t="s">
        <v>223</v>
      </c>
      <c r="N8" s="114" t="s">
        <v>13</v>
      </c>
      <c r="O8" s="124" t="s">
        <v>13</v>
      </c>
      <c r="P8" s="125"/>
      <c r="Q8" s="126"/>
      <c r="R8" s="114" t="s">
        <v>226</v>
      </c>
      <c r="S8" s="127" t="s">
        <v>227</v>
      </c>
      <c r="T8" s="128"/>
      <c r="U8" s="114" t="s">
        <v>230</v>
      </c>
      <c r="V8" s="1" t="s">
        <v>231</v>
      </c>
      <c r="W8" s="1"/>
      <c r="X8" s="1"/>
      <c r="Y8" s="1"/>
      <c r="Z8" s="1"/>
      <c r="AA8" s="1"/>
      <c r="AB8" s="1"/>
      <c r="AC8" s="114" t="s">
        <v>239</v>
      </c>
      <c r="AD8" s="114" t="s">
        <v>240</v>
      </c>
    </row>
    <row r="9" spans="1:30" ht="18" x14ac:dyDescent="0.25">
      <c r="A9" s="115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2" t="s">
        <v>14</v>
      </c>
      <c r="P9" s="2" t="s">
        <v>224</v>
      </c>
      <c r="Q9" s="2" t="s">
        <v>225</v>
      </c>
      <c r="R9" s="115"/>
      <c r="S9" s="2" t="s">
        <v>228</v>
      </c>
      <c r="T9" s="2" t="s">
        <v>229</v>
      </c>
      <c r="U9" s="115"/>
      <c r="V9" s="2" t="s">
        <v>232</v>
      </c>
      <c r="W9" s="2" t="s">
        <v>233</v>
      </c>
      <c r="X9" s="2" t="s">
        <v>234</v>
      </c>
      <c r="Y9" s="2" t="s">
        <v>235</v>
      </c>
      <c r="Z9" s="2" t="s">
        <v>236</v>
      </c>
      <c r="AA9" s="2" t="s">
        <v>237</v>
      </c>
      <c r="AB9" s="2" t="s">
        <v>238</v>
      </c>
      <c r="AC9" s="115"/>
      <c r="AD9" s="115"/>
    </row>
    <row r="10" spans="1:30" x14ac:dyDescent="0.25">
      <c r="A10" s="59"/>
      <c r="B10" s="59"/>
      <c r="C10" s="59"/>
      <c r="D10" s="60"/>
      <c r="E10" s="61" t="s">
        <v>191</v>
      </c>
      <c r="F10" s="59"/>
      <c r="G10" s="59"/>
      <c r="H10" s="59"/>
      <c r="I10" s="59"/>
      <c r="J10" s="59"/>
      <c r="K10" s="59"/>
      <c r="L10" s="62"/>
      <c r="M10" s="62"/>
      <c r="N10" s="62"/>
      <c r="O10" s="62"/>
      <c r="P10" s="62"/>
      <c r="Q10" s="62"/>
      <c r="R10" s="62"/>
      <c r="S10" s="59"/>
      <c r="T10" s="59"/>
      <c r="U10" s="116"/>
      <c r="V10" s="117"/>
      <c r="W10" s="117"/>
      <c r="X10" s="117"/>
      <c r="Y10" s="117"/>
      <c r="Z10" s="117"/>
      <c r="AA10" s="117"/>
      <c r="AB10" s="117"/>
      <c r="AC10" s="117"/>
      <c r="AD10" s="118"/>
    </row>
    <row r="11" spans="1:30" ht="36" x14ac:dyDescent="0.25">
      <c r="A11" s="63">
        <v>1</v>
      </c>
      <c r="B11" s="63" t="s">
        <v>320</v>
      </c>
      <c r="C11" s="64" t="s">
        <v>191</v>
      </c>
      <c r="D11" s="63" t="s">
        <v>394</v>
      </c>
      <c r="E11" s="65" t="s">
        <v>395</v>
      </c>
      <c r="F11" s="63" t="s">
        <v>17</v>
      </c>
      <c r="G11" s="64" t="s">
        <v>18</v>
      </c>
      <c r="H11" s="65" t="s">
        <v>11</v>
      </c>
      <c r="I11" s="66" t="s">
        <v>242</v>
      </c>
      <c r="J11" s="67" t="s">
        <v>261</v>
      </c>
      <c r="K11" s="66" t="s">
        <v>396</v>
      </c>
      <c r="L11" s="68">
        <v>0</v>
      </c>
      <c r="M11" s="68">
        <v>99292.46</v>
      </c>
      <c r="N11" s="68">
        <v>99292.46</v>
      </c>
      <c r="O11" s="68">
        <v>0</v>
      </c>
      <c r="P11" s="68">
        <v>99292.46</v>
      </c>
      <c r="Q11" s="68">
        <v>99292.46</v>
      </c>
      <c r="R11" s="68">
        <v>0</v>
      </c>
      <c r="S11" s="69">
        <f>Q11/M11</f>
        <v>1</v>
      </c>
      <c r="T11" s="69">
        <v>1</v>
      </c>
      <c r="U11" s="63" t="s">
        <v>243</v>
      </c>
      <c r="V11" s="63" t="s">
        <v>397</v>
      </c>
      <c r="W11" s="63" t="s">
        <v>22</v>
      </c>
      <c r="X11" s="63" t="s">
        <v>398</v>
      </c>
      <c r="Y11" s="63" t="s">
        <v>399</v>
      </c>
      <c r="Z11" s="65" t="s">
        <v>22</v>
      </c>
      <c r="AA11" s="65" t="s">
        <v>400</v>
      </c>
      <c r="AB11" s="65" t="s">
        <v>401</v>
      </c>
      <c r="AC11" s="65" t="s">
        <v>402</v>
      </c>
      <c r="AD11" s="65"/>
    </row>
    <row r="12" spans="1:30" ht="27" x14ac:dyDescent="0.25">
      <c r="A12" s="70">
        <v>1</v>
      </c>
      <c r="B12" s="71"/>
      <c r="C12" s="71"/>
      <c r="D12" s="60"/>
      <c r="E12" s="61" t="s">
        <v>273</v>
      </c>
      <c r="F12" s="71"/>
      <c r="G12" s="71"/>
      <c r="H12" s="71"/>
      <c r="I12" s="71"/>
      <c r="J12" s="71"/>
      <c r="K12" s="71"/>
      <c r="L12" s="72">
        <f t="shared" ref="L12:R12" si="0">+L11</f>
        <v>0</v>
      </c>
      <c r="M12" s="72">
        <f t="shared" si="0"/>
        <v>99292.46</v>
      </c>
      <c r="N12" s="72">
        <f t="shared" si="0"/>
        <v>99292.46</v>
      </c>
      <c r="O12" s="72">
        <f t="shared" si="0"/>
        <v>0</v>
      </c>
      <c r="P12" s="72">
        <f t="shared" si="0"/>
        <v>99292.46</v>
      </c>
      <c r="Q12" s="72">
        <f t="shared" si="0"/>
        <v>99292.46</v>
      </c>
      <c r="R12" s="72">
        <f t="shared" si="0"/>
        <v>0</v>
      </c>
      <c r="S12" s="73">
        <f xml:space="preserve"> Q12/M12</f>
        <v>1</v>
      </c>
      <c r="T12" s="73">
        <f>(+T11)/A12</f>
        <v>1</v>
      </c>
      <c r="U12" s="129" t="s">
        <v>247</v>
      </c>
      <c r="V12" s="129"/>
      <c r="W12" s="129"/>
      <c r="X12" s="129"/>
      <c r="Y12" s="129"/>
      <c r="Z12" s="129"/>
      <c r="AA12" s="129"/>
      <c r="AB12" s="129"/>
      <c r="AC12" s="129"/>
      <c r="AD12" s="129"/>
    </row>
    <row r="13" spans="1:30" x14ac:dyDescent="0.25">
      <c r="A13" s="60"/>
      <c r="B13" s="59"/>
      <c r="C13" s="59"/>
      <c r="D13" s="60"/>
      <c r="E13" s="61" t="s">
        <v>241</v>
      </c>
      <c r="F13" s="59"/>
      <c r="G13" s="59"/>
      <c r="H13" s="59"/>
      <c r="I13" s="71"/>
      <c r="J13" s="71"/>
      <c r="K13" s="71"/>
      <c r="L13" s="72"/>
      <c r="M13" s="72"/>
      <c r="N13" s="72"/>
      <c r="O13" s="72"/>
      <c r="P13" s="72"/>
      <c r="Q13" s="72"/>
      <c r="R13" s="72"/>
      <c r="S13" s="73"/>
      <c r="T13" s="73"/>
      <c r="U13" s="119"/>
      <c r="V13" s="120"/>
      <c r="W13" s="120"/>
      <c r="X13" s="120"/>
      <c r="Y13" s="120"/>
      <c r="Z13" s="120"/>
      <c r="AA13" s="120"/>
      <c r="AB13" s="120"/>
      <c r="AC13" s="120"/>
      <c r="AD13" s="121"/>
    </row>
    <row r="14" spans="1:30" ht="36" x14ac:dyDescent="0.25">
      <c r="A14" s="63">
        <v>1</v>
      </c>
      <c r="B14" s="63" t="s">
        <v>338</v>
      </c>
      <c r="C14" s="64" t="s">
        <v>241</v>
      </c>
      <c r="D14" s="63" t="s">
        <v>94</v>
      </c>
      <c r="E14" s="65" t="s">
        <v>95</v>
      </c>
      <c r="F14" s="63" t="s">
        <v>17</v>
      </c>
      <c r="G14" s="64" t="s">
        <v>18</v>
      </c>
      <c r="H14" s="65" t="s">
        <v>11</v>
      </c>
      <c r="I14" s="66" t="s">
        <v>242</v>
      </c>
      <c r="J14" s="67" t="s">
        <v>244</v>
      </c>
      <c r="K14" s="66" t="s">
        <v>245</v>
      </c>
      <c r="L14" s="68">
        <v>0</v>
      </c>
      <c r="M14" s="68">
        <v>5995.01</v>
      </c>
      <c r="N14" s="68">
        <v>5995.01</v>
      </c>
      <c r="O14" s="68">
        <v>5995.01</v>
      </c>
      <c r="P14" s="68">
        <v>0</v>
      </c>
      <c r="Q14" s="68">
        <v>5995.01</v>
      </c>
      <c r="R14" s="68">
        <v>5995.01</v>
      </c>
      <c r="S14" s="69">
        <f>Q14/M14</f>
        <v>1</v>
      </c>
      <c r="T14" s="69">
        <v>1</v>
      </c>
      <c r="U14" s="63" t="s">
        <v>243</v>
      </c>
      <c r="V14" s="63" t="s">
        <v>51</v>
      </c>
      <c r="W14" s="63" t="s">
        <v>22</v>
      </c>
      <c r="X14" s="63" t="s">
        <v>51</v>
      </c>
      <c r="Y14" s="63" t="s">
        <v>40</v>
      </c>
      <c r="Z14" s="65" t="s">
        <v>22</v>
      </c>
      <c r="AA14" s="65" t="s">
        <v>40</v>
      </c>
      <c r="AB14" s="65" t="s">
        <v>40</v>
      </c>
      <c r="AC14" s="65" t="s">
        <v>267</v>
      </c>
      <c r="AD14" s="65"/>
    </row>
    <row r="15" spans="1:30" ht="27" x14ac:dyDescent="0.25">
      <c r="A15" s="60">
        <v>1</v>
      </c>
      <c r="B15" s="59"/>
      <c r="C15" s="75"/>
      <c r="D15" s="60"/>
      <c r="E15" s="61" t="s">
        <v>246</v>
      </c>
      <c r="F15" s="59"/>
      <c r="G15" s="59"/>
      <c r="H15" s="59"/>
      <c r="I15" s="59"/>
      <c r="J15" s="59"/>
      <c r="K15" s="59"/>
      <c r="L15" s="72">
        <f t="shared" ref="L15:R15" si="1">+L14</f>
        <v>0</v>
      </c>
      <c r="M15" s="72">
        <f t="shared" si="1"/>
        <v>5995.01</v>
      </c>
      <c r="N15" s="72">
        <f t="shared" si="1"/>
        <v>5995.01</v>
      </c>
      <c r="O15" s="72">
        <f t="shared" si="1"/>
        <v>5995.01</v>
      </c>
      <c r="P15" s="72">
        <f t="shared" si="1"/>
        <v>0</v>
      </c>
      <c r="Q15" s="72">
        <f t="shared" si="1"/>
        <v>5995.01</v>
      </c>
      <c r="R15" s="72">
        <f t="shared" si="1"/>
        <v>5995.01</v>
      </c>
      <c r="S15" s="73">
        <f>Q15/M15</f>
        <v>1</v>
      </c>
      <c r="T15" s="73">
        <f>(+T14)/A15</f>
        <v>1</v>
      </c>
      <c r="U15" s="119" t="s">
        <v>247</v>
      </c>
      <c r="V15" s="120"/>
      <c r="W15" s="120"/>
      <c r="X15" s="120"/>
      <c r="Y15" s="120"/>
      <c r="Z15" s="120"/>
      <c r="AA15" s="120"/>
      <c r="AB15" s="120"/>
      <c r="AC15" s="120"/>
      <c r="AD15" s="121"/>
    </row>
    <row r="16" spans="1:30" ht="18" x14ac:dyDescent="0.25">
      <c r="A16" s="60">
        <f>+A12+A15</f>
        <v>2</v>
      </c>
      <c r="B16" s="59"/>
      <c r="C16" s="59"/>
      <c r="D16" s="60"/>
      <c r="E16" s="61" t="s">
        <v>248</v>
      </c>
      <c r="F16" s="59"/>
      <c r="G16" s="59"/>
      <c r="H16" s="59"/>
      <c r="I16" s="59"/>
      <c r="J16" s="71"/>
      <c r="K16" s="71"/>
      <c r="L16" s="72">
        <f t="shared" ref="L16:R16" si="2">+L12+L15</f>
        <v>0</v>
      </c>
      <c r="M16" s="72">
        <f t="shared" si="2"/>
        <v>105287.47</v>
      </c>
      <c r="N16" s="72">
        <f t="shared" si="2"/>
        <v>105287.47</v>
      </c>
      <c r="O16" s="72">
        <f t="shared" si="2"/>
        <v>5995.01</v>
      </c>
      <c r="P16" s="72">
        <f t="shared" si="2"/>
        <v>99292.46</v>
      </c>
      <c r="Q16" s="72">
        <f t="shared" si="2"/>
        <v>105287.47</v>
      </c>
      <c r="R16" s="72">
        <f t="shared" si="2"/>
        <v>5995.01</v>
      </c>
      <c r="S16" s="122"/>
      <c r="T16" s="123"/>
      <c r="U16" s="120"/>
      <c r="V16" s="120"/>
      <c r="W16" s="120"/>
      <c r="X16" s="120"/>
      <c r="Y16" s="120"/>
      <c r="Z16" s="120"/>
      <c r="AA16" s="120"/>
      <c r="AB16" s="120"/>
      <c r="AC16" s="120"/>
      <c r="AD16" s="121"/>
    </row>
  </sheetData>
  <mergeCells count="25"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M8:M9"/>
    <mergeCell ref="N8:N9"/>
    <mergeCell ref="O8:Q8"/>
    <mergeCell ref="S8:T8"/>
    <mergeCell ref="R8:R9"/>
    <mergeCell ref="U15:AD15"/>
    <mergeCell ref="S16:AD16"/>
    <mergeCell ref="AC8:AC9"/>
    <mergeCell ref="AD8:AD9"/>
    <mergeCell ref="U10:AD10"/>
    <mergeCell ref="U12:AD12"/>
    <mergeCell ref="U8:U9"/>
    <mergeCell ref="U13:AD13"/>
  </mergeCells>
  <printOptions horizontalCentered="1" verticalCentered="1"/>
  <pageMargins left="0" right="0" top="0" bottom="0" header="0" footer="0"/>
  <pageSetup scale="50" orientation="landscape" horizontalDpi="4294967292" verticalDpi="0" r:id="rId1"/>
  <headerFooter>
    <oddHeader>&amp;RANEXO 4.A.5 PAG. &amp;P DE &amp;N</oddHeader>
    <oddFooter>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AD14"/>
  <sheetViews>
    <sheetView workbookViewId="0">
      <selection activeCell="F11" sqref="F11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0" hidden="1" customWidth="1"/>
    <col min="30" max="30" width="6.140625" customWidth="1"/>
  </cols>
  <sheetData>
    <row r="2" spans="1:30" s="96" customFormat="1" ht="15.75" x14ac:dyDescent="0.25">
      <c r="A2" s="94"/>
      <c r="B2" s="94" t="s">
        <v>488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5"/>
      <c r="AD2" s="95"/>
    </row>
    <row r="3" spans="1:30" s="96" customFormat="1" ht="15.75" x14ac:dyDescent="0.25">
      <c r="A3" s="94" t="s">
        <v>12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5"/>
      <c r="AD3" s="95"/>
    </row>
    <row r="4" spans="1:30" s="96" customFormat="1" ht="15.75" x14ac:dyDescent="0.25">
      <c r="A4" s="94" t="s">
        <v>211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5"/>
      <c r="AD4" s="95"/>
    </row>
    <row r="5" spans="1:30" s="96" customFormat="1" ht="15.75" x14ac:dyDescent="0.25">
      <c r="A5" s="94" t="s">
        <v>335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5"/>
      <c r="AD5" s="95"/>
    </row>
    <row r="6" spans="1:30" s="96" customFormat="1" ht="15.75" x14ac:dyDescent="0.25">
      <c r="A6" s="94" t="s">
        <v>250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5"/>
      <c r="AD6" s="95"/>
    </row>
    <row r="8" spans="1:30" x14ac:dyDescent="0.25">
      <c r="A8" s="114" t="s">
        <v>213</v>
      </c>
      <c r="B8" s="114" t="s">
        <v>214</v>
      </c>
      <c r="C8" s="114" t="s">
        <v>215</v>
      </c>
      <c r="D8" s="114" t="s">
        <v>216</v>
      </c>
      <c r="E8" s="114" t="s">
        <v>217</v>
      </c>
      <c r="F8" s="114" t="s">
        <v>218</v>
      </c>
      <c r="G8" s="114" t="s">
        <v>219</v>
      </c>
      <c r="H8" s="114" t="s">
        <v>220</v>
      </c>
      <c r="I8" s="114" t="s">
        <v>221</v>
      </c>
      <c r="J8" s="114" t="s">
        <v>222</v>
      </c>
      <c r="K8" s="114" t="s">
        <v>190</v>
      </c>
      <c r="L8" s="114" t="s">
        <v>16</v>
      </c>
      <c r="M8" s="114" t="s">
        <v>223</v>
      </c>
      <c r="N8" s="114" t="s">
        <v>13</v>
      </c>
      <c r="O8" s="124" t="s">
        <v>13</v>
      </c>
      <c r="P8" s="125"/>
      <c r="Q8" s="126"/>
      <c r="R8" s="114" t="s">
        <v>226</v>
      </c>
      <c r="S8" s="127" t="s">
        <v>227</v>
      </c>
      <c r="T8" s="128"/>
      <c r="U8" s="114" t="s">
        <v>230</v>
      </c>
      <c r="V8" s="1" t="s">
        <v>231</v>
      </c>
      <c r="W8" s="1"/>
      <c r="X8" s="1"/>
      <c r="Y8" s="1"/>
      <c r="Z8" s="1"/>
      <c r="AA8" s="1"/>
      <c r="AB8" s="1"/>
      <c r="AC8" s="114" t="s">
        <v>239</v>
      </c>
      <c r="AD8" s="114" t="s">
        <v>240</v>
      </c>
    </row>
    <row r="9" spans="1:30" ht="18" x14ac:dyDescent="0.25">
      <c r="A9" s="115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2" t="s">
        <v>14</v>
      </c>
      <c r="P9" s="2" t="s">
        <v>224</v>
      </c>
      <c r="Q9" s="2" t="s">
        <v>225</v>
      </c>
      <c r="R9" s="115"/>
      <c r="S9" s="2" t="s">
        <v>228</v>
      </c>
      <c r="T9" s="2" t="s">
        <v>229</v>
      </c>
      <c r="U9" s="115"/>
      <c r="V9" s="2" t="s">
        <v>232</v>
      </c>
      <c r="W9" s="2" t="s">
        <v>233</v>
      </c>
      <c r="X9" s="2" t="s">
        <v>234</v>
      </c>
      <c r="Y9" s="2" t="s">
        <v>235</v>
      </c>
      <c r="Z9" s="2" t="s">
        <v>236</v>
      </c>
      <c r="AA9" s="2" t="s">
        <v>237</v>
      </c>
      <c r="AB9" s="2" t="s">
        <v>238</v>
      </c>
      <c r="AC9" s="115"/>
      <c r="AD9" s="115"/>
    </row>
    <row r="10" spans="1:30" ht="18" x14ac:dyDescent="0.25">
      <c r="A10" s="3"/>
      <c r="B10" s="3"/>
      <c r="C10" s="3"/>
      <c r="D10" s="4"/>
      <c r="E10" s="5" t="s">
        <v>257</v>
      </c>
      <c r="F10" s="3"/>
      <c r="G10" s="3"/>
      <c r="H10" s="3"/>
      <c r="I10" s="3"/>
      <c r="J10" s="3"/>
      <c r="K10" s="3"/>
      <c r="L10" s="15"/>
      <c r="M10" s="15"/>
      <c r="N10" s="15"/>
      <c r="O10" s="15"/>
      <c r="P10" s="15"/>
      <c r="Q10" s="15"/>
      <c r="R10" s="15"/>
      <c r="S10" s="3"/>
      <c r="T10" s="3"/>
      <c r="U10" s="116"/>
      <c r="V10" s="117"/>
      <c r="W10" s="117"/>
      <c r="X10" s="117"/>
      <c r="Y10" s="117"/>
      <c r="Z10" s="117"/>
      <c r="AA10" s="117"/>
      <c r="AB10" s="117"/>
      <c r="AC10" s="117"/>
      <c r="AD10" s="118"/>
    </row>
    <row r="11" spans="1:30" ht="54" x14ac:dyDescent="0.25">
      <c r="A11" s="6">
        <v>1</v>
      </c>
      <c r="B11" s="6" t="s">
        <v>258</v>
      </c>
      <c r="C11" s="7" t="s">
        <v>257</v>
      </c>
      <c r="D11" s="6" t="s">
        <v>125</v>
      </c>
      <c r="E11" s="8" t="s">
        <v>126</v>
      </c>
      <c r="F11" s="6" t="s">
        <v>17</v>
      </c>
      <c r="G11" s="7" t="s">
        <v>18</v>
      </c>
      <c r="H11" s="8" t="s">
        <v>336</v>
      </c>
      <c r="I11" s="9" t="s">
        <v>252</v>
      </c>
      <c r="J11" s="10" t="s">
        <v>261</v>
      </c>
      <c r="K11" s="9" t="s">
        <v>260</v>
      </c>
      <c r="L11" s="16">
        <v>0</v>
      </c>
      <c r="M11" s="16">
        <v>193.68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1">
        <f>Q11/M11</f>
        <v>0</v>
      </c>
      <c r="T11" s="11">
        <v>0</v>
      </c>
      <c r="U11" s="6" t="s">
        <v>243</v>
      </c>
      <c r="V11" s="6" t="s">
        <v>30</v>
      </c>
      <c r="W11" s="6" t="s">
        <v>22</v>
      </c>
      <c r="X11" s="6" t="s">
        <v>193</v>
      </c>
      <c r="Y11" s="6" t="s">
        <v>40</v>
      </c>
      <c r="Z11" s="8" t="s">
        <v>22</v>
      </c>
      <c r="AA11" s="8" t="s">
        <v>193</v>
      </c>
      <c r="AB11" s="8"/>
      <c r="AC11" s="8" t="s">
        <v>262</v>
      </c>
      <c r="AD11" s="8"/>
    </row>
    <row r="12" spans="1:30" ht="54" x14ac:dyDescent="0.25">
      <c r="A12" s="6">
        <v>2</v>
      </c>
      <c r="B12" s="6" t="s">
        <v>258</v>
      </c>
      <c r="C12" s="7" t="s">
        <v>257</v>
      </c>
      <c r="D12" s="6" t="s">
        <v>127</v>
      </c>
      <c r="E12" s="8" t="s">
        <v>128</v>
      </c>
      <c r="F12" s="6" t="s">
        <v>17</v>
      </c>
      <c r="G12" s="7" t="s">
        <v>18</v>
      </c>
      <c r="H12" s="8" t="s">
        <v>336</v>
      </c>
      <c r="I12" s="9" t="s">
        <v>252</v>
      </c>
      <c r="J12" s="10" t="s">
        <v>261</v>
      </c>
      <c r="K12" s="9" t="s">
        <v>260</v>
      </c>
      <c r="L12" s="16">
        <v>0</v>
      </c>
      <c r="M12" s="16">
        <v>272.56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1">
        <f>Q12/M12</f>
        <v>0</v>
      </c>
      <c r="T12" s="11">
        <v>0</v>
      </c>
      <c r="U12" s="6" t="s">
        <v>243</v>
      </c>
      <c r="V12" s="6" t="s">
        <v>30</v>
      </c>
      <c r="W12" s="6" t="s">
        <v>22</v>
      </c>
      <c r="X12" s="6" t="s">
        <v>193</v>
      </c>
      <c r="Y12" s="6" t="s">
        <v>40</v>
      </c>
      <c r="Z12" s="8" t="s">
        <v>22</v>
      </c>
      <c r="AA12" s="8" t="s">
        <v>193</v>
      </c>
      <c r="AB12" s="8"/>
      <c r="AC12" s="8" t="s">
        <v>262</v>
      </c>
      <c r="AD12" s="8"/>
    </row>
    <row r="13" spans="1:30" ht="36" x14ac:dyDescent="0.25">
      <c r="A13" s="4">
        <v>2</v>
      </c>
      <c r="B13" s="3"/>
      <c r="C13" s="12"/>
      <c r="D13" s="4"/>
      <c r="E13" s="5" t="s">
        <v>263</v>
      </c>
      <c r="F13" s="3"/>
      <c r="G13" s="3"/>
      <c r="H13" s="3"/>
      <c r="I13" s="3"/>
      <c r="J13" s="3"/>
      <c r="K13" s="3"/>
      <c r="L13" s="17">
        <f t="shared" ref="L13:R13" si="0">+L11+L12</f>
        <v>0</v>
      </c>
      <c r="M13" s="17">
        <f t="shared" si="0"/>
        <v>466.24</v>
      </c>
      <c r="N13" s="17">
        <f t="shared" si="0"/>
        <v>0</v>
      </c>
      <c r="O13" s="17">
        <f t="shared" si="0"/>
        <v>0</v>
      </c>
      <c r="P13" s="17">
        <f t="shared" si="0"/>
        <v>0</v>
      </c>
      <c r="Q13" s="17">
        <f t="shared" si="0"/>
        <v>0</v>
      </c>
      <c r="R13" s="17">
        <f t="shared" si="0"/>
        <v>0</v>
      </c>
      <c r="S13" s="14">
        <f>Q13/M13</f>
        <v>0</v>
      </c>
      <c r="T13" s="14">
        <f>(+T11+T12)/A13</f>
        <v>0</v>
      </c>
      <c r="U13" s="119" t="s">
        <v>247</v>
      </c>
      <c r="V13" s="120"/>
      <c r="W13" s="120"/>
      <c r="X13" s="120"/>
      <c r="Y13" s="120"/>
      <c r="Z13" s="120"/>
      <c r="AA13" s="120"/>
      <c r="AB13" s="120"/>
      <c r="AC13" s="120"/>
      <c r="AD13" s="121"/>
    </row>
    <row r="14" spans="1:30" ht="18" x14ac:dyDescent="0.25">
      <c r="A14" s="4">
        <f>+A13</f>
        <v>2</v>
      </c>
      <c r="B14" s="3"/>
      <c r="C14" s="3"/>
      <c r="D14" s="4"/>
      <c r="E14" s="5" t="s">
        <v>248</v>
      </c>
      <c r="F14" s="3"/>
      <c r="G14" s="3"/>
      <c r="H14" s="3"/>
      <c r="I14" s="3"/>
      <c r="J14" s="13"/>
      <c r="K14" s="13"/>
      <c r="L14" s="17">
        <f t="shared" ref="L14:R14" si="1">+L13</f>
        <v>0</v>
      </c>
      <c r="M14" s="17">
        <f t="shared" si="1"/>
        <v>466.24</v>
      </c>
      <c r="N14" s="17">
        <f t="shared" si="1"/>
        <v>0</v>
      </c>
      <c r="O14" s="17">
        <f t="shared" si="1"/>
        <v>0</v>
      </c>
      <c r="P14" s="17">
        <f t="shared" si="1"/>
        <v>0</v>
      </c>
      <c r="Q14" s="17">
        <f t="shared" si="1"/>
        <v>0</v>
      </c>
      <c r="R14" s="17">
        <f t="shared" si="1"/>
        <v>0</v>
      </c>
      <c r="S14" s="122"/>
      <c r="T14" s="123"/>
      <c r="U14" s="120"/>
      <c r="V14" s="120"/>
      <c r="W14" s="120"/>
      <c r="X14" s="120"/>
      <c r="Y14" s="120"/>
      <c r="Z14" s="120"/>
      <c r="AA14" s="120"/>
      <c r="AB14" s="120"/>
      <c r="AC14" s="120"/>
      <c r="AD14" s="121"/>
    </row>
  </sheetData>
  <mergeCells count="23"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M8:M9"/>
    <mergeCell ref="N8:N9"/>
    <mergeCell ref="O8:Q8"/>
    <mergeCell ref="S8:T8"/>
    <mergeCell ref="R8:R9"/>
    <mergeCell ref="AC8:AC9"/>
    <mergeCell ref="AD8:AD9"/>
    <mergeCell ref="U10:AD10"/>
    <mergeCell ref="U13:AD13"/>
    <mergeCell ref="S14:AD14"/>
    <mergeCell ref="U8:U9"/>
  </mergeCells>
  <printOptions horizontalCentered="1" verticalCentered="1"/>
  <pageMargins left="0" right="0" top="0" bottom="0" header="0" footer="0"/>
  <pageSetup scale="50" orientation="landscape" horizontalDpi="4294967292" verticalDpi="0" r:id="rId1"/>
  <headerFooter>
    <oddHeader>&amp;RANEXO 4.A.6 PAG. &amp;P DE &amp;N</oddHeader>
    <oddFooter>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AD13"/>
  <sheetViews>
    <sheetView workbookViewId="0">
      <selection activeCell="I16" sqref="I16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0" hidden="1" customWidth="1"/>
    <col min="30" max="30" width="8.7109375" customWidth="1"/>
  </cols>
  <sheetData>
    <row r="2" spans="1:30" s="96" customFormat="1" ht="15.75" x14ac:dyDescent="0.25">
      <c r="A2" s="94" t="s">
        <v>488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5"/>
      <c r="AD2" s="95"/>
    </row>
    <row r="3" spans="1:30" s="96" customFormat="1" ht="15.75" x14ac:dyDescent="0.25">
      <c r="A3" s="94" t="s">
        <v>12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5"/>
      <c r="AD3" s="95"/>
    </row>
    <row r="4" spans="1:30" s="96" customFormat="1" ht="15.75" x14ac:dyDescent="0.25">
      <c r="A4" s="94" t="s">
        <v>211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5"/>
      <c r="AD4" s="95"/>
    </row>
    <row r="5" spans="1:30" s="96" customFormat="1" ht="15.75" x14ac:dyDescent="0.25">
      <c r="A5" s="94" t="s">
        <v>286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5"/>
      <c r="AD5" s="95"/>
    </row>
    <row r="6" spans="1:30" s="96" customFormat="1" ht="15.75" x14ac:dyDescent="0.25">
      <c r="A6" s="94" t="s">
        <v>250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5"/>
      <c r="AD6" s="95"/>
    </row>
    <row r="8" spans="1:30" x14ac:dyDescent="0.25">
      <c r="A8" s="114" t="s">
        <v>213</v>
      </c>
      <c r="B8" s="114" t="s">
        <v>214</v>
      </c>
      <c r="C8" s="114" t="s">
        <v>215</v>
      </c>
      <c r="D8" s="114" t="s">
        <v>216</v>
      </c>
      <c r="E8" s="114" t="s">
        <v>217</v>
      </c>
      <c r="F8" s="114" t="s">
        <v>218</v>
      </c>
      <c r="G8" s="114" t="s">
        <v>219</v>
      </c>
      <c r="H8" s="114" t="s">
        <v>220</v>
      </c>
      <c r="I8" s="114" t="s">
        <v>221</v>
      </c>
      <c r="J8" s="114" t="s">
        <v>222</v>
      </c>
      <c r="K8" s="114" t="s">
        <v>190</v>
      </c>
      <c r="L8" s="114" t="s">
        <v>16</v>
      </c>
      <c r="M8" s="114" t="s">
        <v>223</v>
      </c>
      <c r="N8" s="114" t="s">
        <v>13</v>
      </c>
      <c r="O8" s="124" t="s">
        <v>13</v>
      </c>
      <c r="P8" s="125"/>
      <c r="Q8" s="126"/>
      <c r="R8" s="114" t="s">
        <v>226</v>
      </c>
      <c r="S8" s="127" t="s">
        <v>227</v>
      </c>
      <c r="T8" s="128"/>
      <c r="U8" s="114" t="s">
        <v>230</v>
      </c>
      <c r="V8" s="1" t="s">
        <v>231</v>
      </c>
      <c r="W8" s="1"/>
      <c r="X8" s="1"/>
      <c r="Y8" s="1"/>
      <c r="Z8" s="1"/>
      <c r="AA8" s="1"/>
      <c r="AB8" s="1"/>
      <c r="AC8" s="114" t="s">
        <v>239</v>
      </c>
      <c r="AD8" s="114" t="s">
        <v>240</v>
      </c>
    </row>
    <row r="9" spans="1:30" ht="18" x14ac:dyDescent="0.25">
      <c r="A9" s="115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2" t="s">
        <v>14</v>
      </c>
      <c r="P9" s="2" t="s">
        <v>224</v>
      </c>
      <c r="Q9" s="2" t="s">
        <v>225</v>
      </c>
      <c r="R9" s="115"/>
      <c r="S9" s="2" t="s">
        <v>228</v>
      </c>
      <c r="T9" s="2" t="s">
        <v>229</v>
      </c>
      <c r="U9" s="115"/>
      <c r="V9" s="2" t="s">
        <v>232</v>
      </c>
      <c r="W9" s="2" t="s">
        <v>233</v>
      </c>
      <c r="X9" s="2" t="s">
        <v>234</v>
      </c>
      <c r="Y9" s="2" t="s">
        <v>235</v>
      </c>
      <c r="Z9" s="2" t="s">
        <v>236</v>
      </c>
      <c r="AA9" s="2" t="s">
        <v>237</v>
      </c>
      <c r="AB9" s="2" t="s">
        <v>238</v>
      </c>
      <c r="AC9" s="115"/>
      <c r="AD9" s="115"/>
    </row>
    <row r="10" spans="1:30" ht="18" x14ac:dyDescent="0.25">
      <c r="A10" s="3"/>
      <c r="B10" s="3"/>
      <c r="C10" s="3"/>
      <c r="D10" s="4"/>
      <c r="E10" s="5" t="s">
        <v>257</v>
      </c>
      <c r="F10" s="3"/>
      <c r="G10" s="3"/>
      <c r="H10" s="3"/>
      <c r="I10" s="3"/>
      <c r="J10" s="3"/>
      <c r="K10" s="3"/>
      <c r="L10" s="15"/>
      <c r="M10" s="15"/>
      <c r="N10" s="15"/>
      <c r="O10" s="15"/>
      <c r="P10" s="15"/>
      <c r="Q10" s="15"/>
      <c r="R10" s="15"/>
      <c r="S10" s="3"/>
      <c r="T10" s="3"/>
      <c r="U10" s="116"/>
      <c r="V10" s="117"/>
      <c r="W10" s="117"/>
      <c r="X10" s="117"/>
      <c r="Y10" s="117"/>
      <c r="Z10" s="117"/>
      <c r="AA10" s="117"/>
      <c r="AB10" s="117"/>
      <c r="AC10" s="117"/>
      <c r="AD10" s="118"/>
    </row>
    <row r="11" spans="1:30" ht="45" x14ac:dyDescent="0.25">
      <c r="A11" s="6">
        <v>1</v>
      </c>
      <c r="B11" s="6" t="s">
        <v>258</v>
      </c>
      <c r="C11" s="7" t="s">
        <v>257</v>
      </c>
      <c r="D11" s="6" t="s">
        <v>137</v>
      </c>
      <c r="E11" s="8" t="s">
        <v>138</v>
      </c>
      <c r="F11" s="6" t="s">
        <v>17</v>
      </c>
      <c r="G11" s="7" t="s">
        <v>18</v>
      </c>
      <c r="H11" s="8" t="s">
        <v>287</v>
      </c>
      <c r="I11" s="9" t="s">
        <v>252</v>
      </c>
      <c r="J11" s="10" t="s">
        <v>261</v>
      </c>
      <c r="K11" s="9" t="s">
        <v>260</v>
      </c>
      <c r="L11" s="16">
        <v>0</v>
      </c>
      <c r="M11" s="16">
        <v>262.5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1">
        <f>Q11/M11</f>
        <v>0</v>
      </c>
      <c r="T11" s="11">
        <v>0</v>
      </c>
      <c r="U11" s="6" t="s">
        <v>243</v>
      </c>
      <c r="V11" s="6" t="s">
        <v>39</v>
      </c>
      <c r="W11" s="6" t="s">
        <v>22</v>
      </c>
      <c r="X11" s="6" t="s">
        <v>193</v>
      </c>
      <c r="Y11" s="6" t="s">
        <v>26</v>
      </c>
      <c r="Z11" s="8" t="s">
        <v>22</v>
      </c>
      <c r="AA11" s="8" t="s">
        <v>193</v>
      </c>
      <c r="AB11" s="8"/>
      <c r="AC11" s="8" t="s">
        <v>288</v>
      </c>
      <c r="AD11" s="8"/>
    </row>
    <row r="12" spans="1:30" ht="36" x14ac:dyDescent="0.25">
      <c r="A12" s="4">
        <v>1</v>
      </c>
      <c r="B12" s="3"/>
      <c r="C12" s="12"/>
      <c r="D12" s="4"/>
      <c r="E12" s="5" t="s">
        <v>263</v>
      </c>
      <c r="F12" s="3"/>
      <c r="G12" s="3"/>
      <c r="H12" s="3"/>
      <c r="I12" s="3"/>
      <c r="J12" s="3"/>
      <c r="K12" s="3"/>
      <c r="L12" s="17">
        <f t="shared" ref="L12:R13" si="0">+L11</f>
        <v>0</v>
      </c>
      <c r="M12" s="17">
        <f t="shared" si="0"/>
        <v>262.5</v>
      </c>
      <c r="N12" s="17">
        <f t="shared" si="0"/>
        <v>0</v>
      </c>
      <c r="O12" s="17">
        <f t="shared" si="0"/>
        <v>0</v>
      </c>
      <c r="P12" s="17">
        <f t="shared" si="0"/>
        <v>0</v>
      </c>
      <c r="Q12" s="17">
        <f t="shared" si="0"/>
        <v>0</v>
      </c>
      <c r="R12" s="17">
        <f t="shared" si="0"/>
        <v>0</v>
      </c>
      <c r="S12" s="14">
        <f>Q12/M12</f>
        <v>0</v>
      </c>
      <c r="T12" s="14">
        <f>(+T11)/A12</f>
        <v>0</v>
      </c>
      <c r="U12" s="119" t="s">
        <v>247</v>
      </c>
      <c r="V12" s="120"/>
      <c r="W12" s="120"/>
      <c r="X12" s="120"/>
      <c r="Y12" s="120"/>
      <c r="Z12" s="120"/>
      <c r="AA12" s="120"/>
      <c r="AB12" s="120"/>
      <c r="AC12" s="120"/>
      <c r="AD12" s="121"/>
    </row>
    <row r="13" spans="1:30" ht="18" x14ac:dyDescent="0.25">
      <c r="A13" s="4">
        <f>+A12</f>
        <v>1</v>
      </c>
      <c r="B13" s="3"/>
      <c r="C13" s="3"/>
      <c r="D13" s="4"/>
      <c r="E13" s="5" t="s">
        <v>248</v>
      </c>
      <c r="F13" s="3"/>
      <c r="G13" s="3"/>
      <c r="H13" s="3"/>
      <c r="I13" s="3"/>
      <c r="J13" s="13"/>
      <c r="K13" s="13"/>
      <c r="L13" s="17">
        <f t="shared" si="0"/>
        <v>0</v>
      </c>
      <c r="M13" s="17">
        <f t="shared" si="0"/>
        <v>262.5</v>
      </c>
      <c r="N13" s="17">
        <f t="shared" si="0"/>
        <v>0</v>
      </c>
      <c r="O13" s="17">
        <f t="shared" si="0"/>
        <v>0</v>
      </c>
      <c r="P13" s="17">
        <f t="shared" si="0"/>
        <v>0</v>
      </c>
      <c r="Q13" s="17">
        <f t="shared" si="0"/>
        <v>0</v>
      </c>
      <c r="R13" s="17">
        <f t="shared" si="0"/>
        <v>0</v>
      </c>
      <c r="S13" s="122"/>
      <c r="T13" s="123"/>
      <c r="U13" s="120"/>
      <c r="V13" s="120"/>
      <c r="W13" s="120"/>
      <c r="X13" s="120"/>
      <c r="Y13" s="120"/>
      <c r="Z13" s="120"/>
      <c r="AA13" s="120"/>
      <c r="AB13" s="120"/>
      <c r="AC13" s="120"/>
      <c r="AD13" s="121"/>
    </row>
  </sheetData>
  <mergeCells count="23">
    <mergeCell ref="AC8:AC9"/>
    <mergeCell ref="AD8:AD9"/>
    <mergeCell ref="U10:AD10"/>
    <mergeCell ref="U12:AD12"/>
    <mergeCell ref="S13:AD13"/>
    <mergeCell ref="U8:U9"/>
    <mergeCell ref="M8:M9"/>
    <mergeCell ref="N8:N9"/>
    <mergeCell ref="O8:Q8"/>
    <mergeCell ref="R8:R9"/>
    <mergeCell ref="S8:T8"/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</mergeCells>
  <printOptions horizontalCentered="1" verticalCentered="1"/>
  <pageMargins left="0" right="0" top="0" bottom="0" header="0" footer="0"/>
  <pageSetup scale="50" orientation="landscape" horizontalDpi="4294967292" verticalDpi="0" r:id="rId1"/>
  <headerFooter>
    <oddHeader>&amp;RANEXO 4.A.7 PAG. &amp;P DE &amp;N</oddHeader>
    <oddFooter>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AD21"/>
  <sheetViews>
    <sheetView workbookViewId="0">
      <selection activeCell="F13" sqref="F13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0" hidden="1" customWidth="1"/>
    <col min="30" max="30" width="8.7109375" customWidth="1"/>
  </cols>
  <sheetData>
    <row r="2" spans="1:30" s="96" customFormat="1" ht="15.75" x14ac:dyDescent="0.25">
      <c r="A2" s="94" t="s">
        <v>488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5"/>
      <c r="AD2" s="95"/>
    </row>
    <row r="3" spans="1:30" s="96" customFormat="1" ht="15.75" x14ac:dyDescent="0.25">
      <c r="A3" s="94" t="s">
        <v>12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5"/>
      <c r="AD3" s="95"/>
    </row>
    <row r="4" spans="1:30" s="96" customFormat="1" ht="15.75" x14ac:dyDescent="0.25">
      <c r="A4" s="94" t="s">
        <v>211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5"/>
      <c r="AD4" s="95"/>
    </row>
    <row r="5" spans="1:30" s="96" customFormat="1" ht="15.75" x14ac:dyDescent="0.25">
      <c r="A5" s="94" t="s">
        <v>289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5"/>
      <c r="AD5" s="95"/>
    </row>
    <row r="6" spans="1:30" s="96" customFormat="1" ht="15.75" x14ac:dyDescent="0.25">
      <c r="A6" s="94" t="s">
        <v>212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5"/>
      <c r="AD6" s="95"/>
    </row>
    <row r="8" spans="1:30" x14ac:dyDescent="0.25">
      <c r="A8" s="114" t="s">
        <v>213</v>
      </c>
      <c r="B8" s="114" t="s">
        <v>214</v>
      </c>
      <c r="C8" s="114" t="s">
        <v>215</v>
      </c>
      <c r="D8" s="114" t="s">
        <v>216</v>
      </c>
      <c r="E8" s="114" t="s">
        <v>217</v>
      </c>
      <c r="F8" s="114" t="s">
        <v>218</v>
      </c>
      <c r="G8" s="114" t="s">
        <v>219</v>
      </c>
      <c r="H8" s="114" t="s">
        <v>220</v>
      </c>
      <c r="I8" s="114" t="s">
        <v>221</v>
      </c>
      <c r="J8" s="114" t="s">
        <v>222</v>
      </c>
      <c r="K8" s="114" t="s">
        <v>190</v>
      </c>
      <c r="L8" s="114" t="s">
        <v>16</v>
      </c>
      <c r="M8" s="114" t="s">
        <v>223</v>
      </c>
      <c r="N8" s="114" t="s">
        <v>13</v>
      </c>
      <c r="O8" s="124" t="s">
        <v>13</v>
      </c>
      <c r="P8" s="125"/>
      <c r="Q8" s="126"/>
      <c r="R8" s="114" t="s">
        <v>226</v>
      </c>
      <c r="S8" s="127" t="s">
        <v>227</v>
      </c>
      <c r="T8" s="128"/>
      <c r="U8" s="114" t="s">
        <v>230</v>
      </c>
      <c r="V8" s="76" t="s">
        <v>231</v>
      </c>
      <c r="W8" s="76"/>
      <c r="X8" s="76"/>
      <c r="Y8" s="76"/>
      <c r="Z8" s="76"/>
      <c r="AA8" s="76"/>
      <c r="AB8" s="76"/>
      <c r="AC8" s="114" t="s">
        <v>239</v>
      </c>
      <c r="AD8" s="114" t="s">
        <v>240</v>
      </c>
    </row>
    <row r="9" spans="1:30" ht="18" x14ac:dyDescent="0.25">
      <c r="A9" s="115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77" t="s">
        <v>14</v>
      </c>
      <c r="P9" s="77" t="s">
        <v>224</v>
      </c>
      <c r="Q9" s="77" t="s">
        <v>225</v>
      </c>
      <c r="R9" s="115"/>
      <c r="S9" s="77" t="s">
        <v>228</v>
      </c>
      <c r="T9" s="77" t="s">
        <v>229</v>
      </c>
      <c r="U9" s="115"/>
      <c r="V9" s="77" t="s">
        <v>232</v>
      </c>
      <c r="W9" s="77" t="s">
        <v>233</v>
      </c>
      <c r="X9" s="77" t="s">
        <v>234</v>
      </c>
      <c r="Y9" s="77" t="s">
        <v>235</v>
      </c>
      <c r="Z9" s="77" t="s">
        <v>236</v>
      </c>
      <c r="AA9" s="77" t="s">
        <v>237</v>
      </c>
      <c r="AB9" s="77" t="s">
        <v>238</v>
      </c>
      <c r="AC9" s="115"/>
      <c r="AD9" s="115"/>
    </row>
    <row r="10" spans="1:30" ht="18" x14ac:dyDescent="0.25">
      <c r="A10" s="59"/>
      <c r="B10" s="59"/>
      <c r="C10" s="59"/>
      <c r="D10" s="60"/>
      <c r="E10" s="61" t="s">
        <v>290</v>
      </c>
      <c r="F10" s="59"/>
      <c r="G10" s="59"/>
      <c r="H10" s="59"/>
      <c r="I10" s="59"/>
      <c r="J10" s="59"/>
      <c r="K10" s="59"/>
      <c r="L10" s="62"/>
      <c r="M10" s="62"/>
      <c r="N10" s="62"/>
      <c r="O10" s="62"/>
      <c r="P10" s="62"/>
      <c r="Q10" s="62"/>
      <c r="R10" s="62"/>
      <c r="S10" s="59"/>
      <c r="T10" s="59"/>
      <c r="U10" s="116"/>
      <c r="V10" s="117"/>
      <c r="W10" s="117"/>
      <c r="X10" s="117"/>
      <c r="Y10" s="117"/>
      <c r="Z10" s="117"/>
      <c r="AA10" s="117"/>
      <c r="AB10" s="117"/>
      <c r="AC10" s="117"/>
      <c r="AD10" s="118"/>
    </row>
    <row r="11" spans="1:30" ht="36" x14ac:dyDescent="0.25">
      <c r="A11" s="63">
        <v>1</v>
      </c>
      <c r="B11" s="63" t="s">
        <v>291</v>
      </c>
      <c r="C11" s="64" t="s">
        <v>290</v>
      </c>
      <c r="D11" s="63" t="s">
        <v>154</v>
      </c>
      <c r="E11" s="65" t="s">
        <v>155</v>
      </c>
      <c r="F11" s="63" t="s">
        <v>17</v>
      </c>
      <c r="G11" s="64" t="s">
        <v>18</v>
      </c>
      <c r="H11" s="65" t="s">
        <v>1</v>
      </c>
      <c r="I11" s="66" t="s">
        <v>242</v>
      </c>
      <c r="J11" s="67" t="s">
        <v>244</v>
      </c>
      <c r="K11" s="66" t="s">
        <v>296</v>
      </c>
      <c r="L11" s="68">
        <v>0</v>
      </c>
      <c r="M11" s="68">
        <v>71500</v>
      </c>
      <c r="N11" s="68">
        <v>71500</v>
      </c>
      <c r="O11" s="68">
        <v>0</v>
      </c>
      <c r="P11" s="68">
        <v>71500</v>
      </c>
      <c r="Q11" s="68">
        <v>71500</v>
      </c>
      <c r="R11" s="68">
        <v>71500</v>
      </c>
      <c r="S11" s="69">
        <f t="shared" ref="S11:S20" si="0">Q11/M11</f>
        <v>1</v>
      </c>
      <c r="T11" s="69">
        <v>1</v>
      </c>
      <c r="U11" s="63" t="s">
        <v>243</v>
      </c>
      <c r="V11" s="63" t="s">
        <v>57</v>
      </c>
      <c r="W11" s="63" t="s">
        <v>22</v>
      </c>
      <c r="X11" s="63" t="s">
        <v>297</v>
      </c>
      <c r="Y11" s="63" t="s">
        <v>26</v>
      </c>
      <c r="Z11" s="65" t="s">
        <v>22</v>
      </c>
      <c r="AA11" s="65" t="s">
        <v>61</v>
      </c>
      <c r="AB11" s="65" t="s">
        <v>401</v>
      </c>
      <c r="AC11" s="65" t="s">
        <v>272</v>
      </c>
      <c r="AD11" s="65"/>
    </row>
    <row r="12" spans="1:30" ht="36" x14ac:dyDescent="0.25">
      <c r="A12" s="63">
        <v>2</v>
      </c>
      <c r="B12" s="63" t="s">
        <v>291</v>
      </c>
      <c r="C12" s="64" t="s">
        <v>290</v>
      </c>
      <c r="D12" s="63" t="s">
        <v>160</v>
      </c>
      <c r="E12" s="65" t="s">
        <v>161</v>
      </c>
      <c r="F12" s="63" t="s">
        <v>17</v>
      </c>
      <c r="G12" s="64" t="s">
        <v>18</v>
      </c>
      <c r="H12" s="65" t="s">
        <v>1</v>
      </c>
      <c r="I12" s="66" t="s">
        <v>242</v>
      </c>
      <c r="J12" s="67" t="s">
        <v>261</v>
      </c>
      <c r="K12" s="66" t="s">
        <v>305</v>
      </c>
      <c r="L12" s="68">
        <v>0</v>
      </c>
      <c r="M12" s="68">
        <v>312000</v>
      </c>
      <c r="N12" s="68">
        <v>312000</v>
      </c>
      <c r="O12" s="68">
        <v>153600</v>
      </c>
      <c r="P12" s="68">
        <v>158400</v>
      </c>
      <c r="Q12" s="68">
        <v>312000</v>
      </c>
      <c r="R12" s="68">
        <v>312000</v>
      </c>
      <c r="S12" s="69">
        <f t="shared" si="0"/>
        <v>1</v>
      </c>
      <c r="T12" s="69">
        <v>1</v>
      </c>
      <c r="U12" s="63" t="s">
        <v>243</v>
      </c>
      <c r="V12" s="63" t="s">
        <v>39</v>
      </c>
      <c r="W12" s="63" t="s">
        <v>22</v>
      </c>
      <c r="X12" s="63" t="s">
        <v>52</v>
      </c>
      <c r="Y12" s="63" t="s">
        <v>40</v>
      </c>
      <c r="Z12" s="65" t="s">
        <v>22</v>
      </c>
      <c r="AA12" s="65" t="s">
        <v>61</v>
      </c>
      <c r="AB12" s="65" t="s">
        <v>401</v>
      </c>
      <c r="AC12" s="65" t="s">
        <v>272</v>
      </c>
      <c r="AD12" s="65"/>
    </row>
    <row r="13" spans="1:30" ht="36" x14ac:dyDescent="0.25">
      <c r="A13" s="63">
        <v>3</v>
      </c>
      <c r="B13" s="63" t="s">
        <v>291</v>
      </c>
      <c r="C13" s="64" t="s">
        <v>290</v>
      </c>
      <c r="D13" s="63" t="s">
        <v>162</v>
      </c>
      <c r="E13" s="65" t="s">
        <v>163</v>
      </c>
      <c r="F13" s="63" t="s">
        <v>17</v>
      </c>
      <c r="G13" s="64" t="s">
        <v>18</v>
      </c>
      <c r="H13" s="65" t="s">
        <v>1</v>
      </c>
      <c r="I13" s="66" t="s">
        <v>242</v>
      </c>
      <c r="J13" s="67" t="s">
        <v>261</v>
      </c>
      <c r="K13" s="66" t="s">
        <v>306</v>
      </c>
      <c r="L13" s="68">
        <v>0</v>
      </c>
      <c r="M13" s="68">
        <v>100800</v>
      </c>
      <c r="N13" s="68">
        <v>100800</v>
      </c>
      <c r="O13" s="68">
        <v>52800</v>
      </c>
      <c r="P13" s="68">
        <v>48000</v>
      </c>
      <c r="Q13" s="68">
        <v>100800</v>
      </c>
      <c r="R13" s="68">
        <v>100800</v>
      </c>
      <c r="S13" s="69">
        <f t="shared" si="0"/>
        <v>1</v>
      </c>
      <c r="T13" s="69">
        <v>1</v>
      </c>
      <c r="U13" s="63" t="s">
        <v>243</v>
      </c>
      <c r="V13" s="63" t="s">
        <v>39</v>
      </c>
      <c r="W13" s="63" t="s">
        <v>22</v>
      </c>
      <c r="X13" s="63" t="s">
        <v>52</v>
      </c>
      <c r="Y13" s="63" t="s">
        <v>40</v>
      </c>
      <c r="Z13" s="65" t="s">
        <v>22</v>
      </c>
      <c r="AA13" s="65" t="s">
        <v>61</v>
      </c>
      <c r="AB13" s="65" t="s">
        <v>401</v>
      </c>
      <c r="AC13" s="65" t="s">
        <v>272</v>
      </c>
      <c r="AD13" s="65"/>
    </row>
    <row r="14" spans="1:30" ht="36" x14ac:dyDescent="0.25">
      <c r="A14" s="63">
        <v>4</v>
      </c>
      <c r="B14" s="63" t="s">
        <v>291</v>
      </c>
      <c r="C14" s="64" t="s">
        <v>290</v>
      </c>
      <c r="D14" s="63" t="s">
        <v>164</v>
      </c>
      <c r="E14" s="65" t="s">
        <v>165</v>
      </c>
      <c r="F14" s="63" t="s">
        <v>17</v>
      </c>
      <c r="G14" s="64" t="s">
        <v>18</v>
      </c>
      <c r="H14" s="65" t="s">
        <v>1</v>
      </c>
      <c r="I14" s="66" t="s">
        <v>242</v>
      </c>
      <c r="J14" s="67" t="s">
        <v>261</v>
      </c>
      <c r="K14" s="66" t="s">
        <v>307</v>
      </c>
      <c r="L14" s="68">
        <v>0</v>
      </c>
      <c r="M14" s="68">
        <v>135100</v>
      </c>
      <c r="N14" s="68">
        <v>135100</v>
      </c>
      <c r="O14" s="68">
        <v>0</v>
      </c>
      <c r="P14" s="68">
        <v>135100</v>
      </c>
      <c r="Q14" s="68">
        <v>135100</v>
      </c>
      <c r="R14" s="68">
        <v>135100</v>
      </c>
      <c r="S14" s="69">
        <f t="shared" si="0"/>
        <v>1</v>
      </c>
      <c r="T14" s="69">
        <v>1</v>
      </c>
      <c r="U14" s="63" t="s">
        <v>243</v>
      </c>
      <c r="V14" s="63" t="s">
        <v>39</v>
      </c>
      <c r="W14" s="63" t="s">
        <v>22</v>
      </c>
      <c r="X14" s="63" t="s">
        <v>166</v>
      </c>
      <c r="Y14" s="63" t="s">
        <v>40</v>
      </c>
      <c r="Z14" s="65" t="s">
        <v>22</v>
      </c>
      <c r="AA14" s="65" t="s">
        <v>61</v>
      </c>
      <c r="AB14" s="65" t="s">
        <v>401</v>
      </c>
      <c r="AC14" s="65" t="s">
        <v>272</v>
      </c>
      <c r="AD14" s="65"/>
    </row>
    <row r="15" spans="1:30" ht="36" x14ac:dyDescent="0.25">
      <c r="A15" s="63">
        <v>5</v>
      </c>
      <c r="B15" s="63" t="s">
        <v>291</v>
      </c>
      <c r="C15" s="64" t="s">
        <v>290</v>
      </c>
      <c r="D15" s="63" t="s">
        <v>167</v>
      </c>
      <c r="E15" s="65" t="s">
        <v>168</v>
      </c>
      <c r="F15" s="63" t="s">
        <v>17</v>
      </c>
      <c r="G15" s="64" t="s">
        <v>18</v>
      </c>
      <c r="H15" s="65" t="s">
        <v>1</v>
      </c>
      <c r="I15" s="66" t="s">
        <v>242</v>
      </c>
      <c r="J15" s="67" t="s">
        <v>261</v>
      </c>
      <c r="K15" s="66" t="s">
        <v>308</v>
      </c>
      <c r="L15" s="68">
        <v>0</v>
      </c>
      <c r="M15" s="68">
        <v>280000</v>
      </c>
      <c r="N15" s="68">
        <v>280000</v>
      </c>
      <c r="O15" s="68">
        <v>0</v>
      </c>
      <c r="P15" s="68">
        <v>280000</v>
      </c>
      <c r="Q15" s="68">
        <v>280000</v>
      </c>
      <c r="R15" s="68">
        <v>0</v>
      </c>
      <c r="S15" s="69">
        <f t="shared" si="0"/>
        <v>1</v>
      </c>
      <c r="T15" s="69">
        <v>1</v>
      </c>
      <c r="U15" s="63" t="s">
        <v>243</v>
      </c>
      <c r="V15" s="63" t="s">
        <v>39</v>
      </c>
      <c r="W15" s="63" t="s">
        <v>22</v>
      </c>
      <c r="X15" s="63" t="s">
        <v>39</v>
      </c>
      <c r="Y15" s="63" t="s">
        <v>40</v>
      </c>
      <c r="Z15" s="65" t="s">
        <v>22</v>
      </c>
      <c r="AA15" s="65" t="s">
        <v>61</v>
      </c>
      <c r="AB15" s="65" t="s">
        <v>401</v>
      </c>
      <c r="AC15" s="65" t="s">
        <v>272</v>
      </c>
      <c r="AD15" s="65"/>
    </row>
    <row r="16" spans="1:30" ht="36" x14ac:dyDescent="0.25">
      <c r="A16" s="63">
        <v>6</v>
      </c>
      <c r="B16" s="63" t="s">
        <v>291</v>
      </c>
      <c r="C16" s="64" t="s">
        <v>290</v>
      </c>
      <c r="D16" s="63" t="s">
        <v>171</v>
      </c>
      <c r="E16" s="65" t="s">
        <v>172</v>
      </c>
      <c r="F16" s="63" t="s">
        <v>17</v>
      </c>
      <c r="G16" s="64" t="s">
        <v>18</v>
      </c>
      <c r="H16" s="65" t="s">
        <v>1</v>
      </c>
      <c r="I16" s="66" t="s">
        <v>242</v>
      </c>
      <c r="J16" s="67" t="s">
        <v>261</v>
      </c>
      <c r="K16" s="66" t="s">
        <v>309</v>
      </c>
      <c r="L16" s="68">
        <v>0</v>
      </c>
      <c r="M16" s="68">
        <v>620000</v>
      </c>
      <c r="N16" s="68">
        <v>620000</v>
      </c>
      <c r="O16" s="68">
        <v>0</v>
      </c>
      <c r="P16" s="68">
        <v>620000</v>
      </c>
      <c r="Q16" s="68">
        <v>620000</v>
      </c>
      <c r="R16" s="68">
        <v>0</v>
      </c>
      <c r="S16" s="69">
        <f t="shared" si="0"/>
        <v>1</v>
      </c>
      <c r="T16" s="69">
        <v>1</v>
      </c>
      <c r="U16" s="63" t="s">
        <v>243</v>
      </c>
      <c r="V16" s="63" t="s">
        <v>39</v>
      </c>
      <c r="W16" s="63" t="s">
        <v>22</v>
      </c>
      <c r="X16" s="63" t="s">
        <v>39</v>
      </c>
      <c r="Y16" s="63" t="s">
        <v>40</v>
      </c>
      <c r="Z16" s="65" t="s">
        <v>22</v>
      </c>
      <c r="AA16" s="65" t="s">
        <v>61</v>
      </c>
      <c r="AB16" s="65" t="s">
        <v>401</v>
      </c>
      <c r="AC16" s="65" t="s">
        <v>272</v>
      </c>
      <c r="AD16" s="65"/>
    </row>
    <row r="17" spans="1:30" ht="36" x14ac:dyDescent="0.25">
      <c r="A17" s="63">
        <v>7</v>
      </c>
      <c r="B17" s="63" t="s">
        <v>291</v>
      </c>
      <c r="C17" s="64" t="s">
        <v>290</v>
      </c>
      <c r="D17" s="63" t="s">
        <v>175</v>
      </c>
      <c r="E17" s="65" t="s">
        <v>176</v>
      </c>
      <c r="F17" s="63" t="s">
        <v>17</v>
      </c>
      <c r="G17" s="64" t="s">
        <v>18</v>
      </c>
      <c r="H17" s="65" t="s">
        <v>1</v>
      </c>
      <c r="I17" s="66" t="s">
        <v>242</v>
      </c>
      <c r="J17" s="67" t="s">
        <v>261</v>
      </c>
      <c r="K17" s="66" t="s">
        <v>301</v>
      </c>
      <c r="L17" s="68">
        <v>0</v>
      </c>
      <c r="M17" s="68">
        <v>120000</v>
      </c>
      <c r="N17" s="68">
        <v>120000</v>
      </c>
      <c r="O17" s="68">
        <v>0</v>
      </c>
      <c r="P17" s="68">
        <v>120000</v>
      </c>
      <c r="Q17" s="68">
        <v>120000</v>
      </c>
      <c r="R17" s="68">
        <v>120000</v>
      </c>
      <c r="S17" s="69">
        <f t="shared" si="0"/>
        <v>1</v>
      </c>
      <c r="T17" s="69">
        <v>1</v>
      </c>
      <c r="U17" s="63" t="s">
        <v>243</v>
      </c>
      <c r="V17" s="63" t="s">
        <v>39</v>
      </c>
      <c r="W17" s="63" t="s">
        <v>22</v>
      </c>
      <c r="X17" s="63" t="s">
        <v>39</v>
      </c>
      <c r="Y17" s="63" t="s">
        <v>40</v>
      </c>
      <c r="Z17" s="65" t="s">
        <v>22</v>
      </c>
      <c r="AA17" s="65" t="s">
        <v>61</v>
      </c>
      <c r="AB17" s="65" t="s">
        <v>401</v>
      </c>
      <c r="AC17" s="65" t="s">
        <v>272</v>
      </c>
      <c r="AD17" s="65"/>
    </row>
    <row r="18" spans="1:30" ht="36" x14ac:dyDescent="0.25">
      <c r="A18" s="63">
        <v>8</v>
      </c>
      <c r="B18" s="63" t="s">
        <v>291</v>
      </c>
      <c r="C18" s="64" t="s">
        <v>290</v>
      </c>
      <c r="D18" s="63" t="s">
        <v>185</v>
      </c>
      <c r="E18" s="65" t="s">
        <v>186</v>
      </c>
      <c r="F18" s="63" t="s">
        <v>17</v>
      </c>
      <c r="G18" s="64" t="s">
        <v>18</v>
      </c>
      <c r="H18" s="65" t="s">
        <v>1</v>
      </c>
      <c r="I18" s="66" t="s">
        <v>242</v>
      </c>
      <c r="J18" s="67" t="s">
        <v>261</v>
      </c>
      <c r="K18" s="66" t="s">
        <v>310</v>
      </c>
      <c r="L18" s="68">
        <v>0</v>
      </c>
      <c r="M18" s="68">
        <v>2648358.88</v>
      </c>
      <c r="N18" s="68">
        <v>2648358.88</v>
      </c>
      <c r="O18" s="68">
        <v>0</v>
      </c>
      <c r="P18" s="68">
        <v>2648358.88</v>
      </c>
      <c r="Q18" s="68">
        <v>2648358.88</v>
      </c>
      <c r="R18" s="68">
        <v>2648358.88</v>
      </c>
      <c r="S18" s="69">
        <f t="shared" si="0"/>
        <v>1</v>
      </c>
      <c r="T18" s="69">
        <v>1</v>
      </c>
      <c r="U18" s="63" t="s">
        <v>243</v>
      </c>
      <c r="V18" s="63" t="s">
        <v>39</v>
      </c>
      <c r="W18" s="63" t="s">
        <v>22</v>
      </c>
      <c r="X18" s="63" t="s">
        <v>89</v>
      </c>
      <c r="Y18" s="63" t="s">
        <v>40</v>
      </c>
      <c r="Z18" s="65" t="s">
        <v>22</v>
      </c>
      <c r="AA18" s="65" t="s">
        <v>61</v>
      </c>
      <c r="AB18" s="65" t="s">
        <v>401</v>
      </c>
      <c r="AC18" s="65" t="s">
        <v>272</v>
      </c>
      <c r="AD18" s="65"/>
    </row>
    <row r="19" spans="1:30" ht="36" x14ac:dyDescent="0.25">
      <c r="A19" s="63">
        <v>9</v>
      </c>
      <c r="B19" s="63" t="s">
        <v>291</v>
      </c>
      <c r="C19" s="64" t="s">
        <v>290</v>
      </c>
      <c r="D19" s="63" t="s">
        <v>187</v>
      </c>
      <c r="E19" s="65" t="s">
        <v>188</v>
      </c>
      <c r="F19" s="63" t="s">
        <v>17</v>
      </c>
      <c r="G19" s="64" t="s">
        <v>18</v>
      </c>
      <c r="H19" s="65" t="s">
        <v>1</v>
      </c>
      <c r="I19" s="66" t="s">
        <v>242</v>
      </c>
      <c r="J19" s="67" t="s">
        <v>261</v>
      </c>
      <c r="K19" s="66" t="s">
        <v>311</v>
      </c>
      <c r="L19" s="68">
        <v>0</v>
      </c>
      <c r="M19" s="68">
        <v>520000</v>
      </c>
      <c r="N19" s="68">
        <v>520000</v>
      </c>
      <c r="O19" s="68">
        <v>0</v>
      </c>
      <c r="P19" s="68">
        <v>520000</v>
      </c>
      <c r="Q19" s="68">
        <v>520000</v>
      </c>
      <c r="R19" s="68">
        <v>520000</v>
      </c>
      <c r="S19" s="69">
        <f t="shared" si="0"/>
        <v>1</v>
      </c>
      <c r="T19" s="69">
        <v>1</v>
      </c>
      <c r="U19" s="63" t="s">
        <v>243</v>
      </c>
      <c r="V19" s="63" t="s">
        <v>39</v>
      </c>
      <c r="W19" s="63" t="s">
        <v>22</v>
      </c>
      <c r="X19" s="63" t="s">
        <v>189</v>
      </c>
      <c r="Y19" s="63" t="s">
        <v>40</v>
      </c>
      <c r="Z19" s="65" t="s">
        <v>22</v>
      </c>
      <c r="AA19" s="65" t="s">
        <v>61</v>
      </c>
      <c r="AB19" s="65" t="s">
        <v>401</v>
      </c>
      <c r="AC19" s="65" t="s">
        <v>272</v>
      </c>
      <c r="AD19" s="65"/>
    </row>
    <row r="20" spans="1:30" ht="36" x14ac:dyDescent="0.25">
      <c r="A20" s="60">
        <v>9</v>
      </c>
      <c r="B20" s="59"/>
      <c r="C20" s="75"/>
      <c r="D20" s="60"/>
      <c r="E20" s="61" t="s">
        <v>304</v>
      </c>
      <c r="F20" s="59"/>
      <c r="G20" s="59"/>
      <c r="H20" s="59"/>
      <c r="I20" s="59"/>
      <c r="J20" s="59"/>
      <c r="K20" s="59"/>
      <c r="L20" s="72">
        <f t="shared" ref="L20:R20" si="1">+L11+L12+L13+L14+L15+L16+L17+L18+L19</f>
        <v>0</v>
      </c>
      <c r="M20" s="72">
        <f t="shared" si="1"/>
        <v>4807758.88</v>
      </c>
      <c r="N20" s="72">
        <f t="shared" si="1"/>
        <v>4807758.88</v>
      </c>
      <c r="O20" s="72">
        <f t="shared" si="1"/>
        <v>206400</v>
      </c>
      <c r="P20" s="72">
        <f t="shared" si="1"/>
        <v>4601358.88</v>
      </c>
      <c r="Q20" s="72">
        <f t="shared" si="1"/>
        <v>4807758.88</v>
      </c>
      <c r="R20" s="72">
        <f t="shared" si="1"/>
        <v>3907758.88</v>
      </c>
      <c r="S20" s="73">
        <f t="shared" si="0"/>
        <v>1</v>
      </c>
      <c r="T20" s="73">
        <f>(+T11+T12+T13+T14+T15+T16+T17+T18+T19)/A20</f>
        <v>1</v>
      </c>
      <c r="U20" s="119" t="s">
        <v>247</v>
      </c>
      <c r="V20" s="120"/>
      <c r="W20" s="120"/>
      <c r="X20" s="120"/>
      <c r="Y20" s="120"/>
      <c r="Z20" s="120"/>
      <c r="AA20" s="120"/>
      <c r="AB20" s="120"/>
      <c r="AC20" s="120"/>
      <c r="AD20" s="121"/>
    </row>
    <row r="21" spans="1:30" ht="18" x14ac:dyDescent="0.25">
      <c r="A21" s="60">
        <f>+A20</f>
        <v>9</v>
      </c>
      <c r="B21" s="59"/>
      <c r="C21" s="59"/>
      <c r="D21" s="60"/>
      <c r="E21" s="61" t="s">
        <v>248</v>
      </c>
      <c r="F21" s="59"/>
      <c r="G21" s="59"/>
      <c r="H21" s="59"/>
      <c r="I21" s="59"/>
      <c r="J21" s="71"/>
      <c r="K21" s="71"/>
      <c r="L21" s="72">
        <f t="shared" ref="L21:R21" si="2">+L20</f>
        <v>0</v>
      </c>
      <c r="M21" s="72">
        <f t="shared" si="2"/>
        <v>4807758.88</v>
      </c>
      <c r="N21" s="72">
        <f t="shared" si="2"/>
        <v>4807758.88</v>
      </c>
      <c r="O21" s="72">
        <f t="shared" si="2"/>
        <v>206400</v>
      </c>
      <c r="P21" s="72">
        <f t="shared" si="2"/>
        <v>4601358.88</v>
      </c>
      <c r="Q21" s="72">
        <f t="shared" si="2"/>
        <v>4807758.88</v>
      </c>
      <c r="R21" s="72">
        <f t="shared" si="2"/>
        <v>3907758.88</v>
      </c>
      <c r="S21" s="122"/>
      <c r="T21" s="123"/>
      <c r="U21" s="120"/>
      <c r="V21" s="120"/>
      <c r="W21" s="120"/>
      <c r="X21" s="120"/>
      <c r="Y21" s="120"/>
      <c r="Z21" s="120"/>
      <c r="AA21" s="120"/>
      <c r="AB21" s="120"/>
      <c r="AC21" s="120"/>
      <c r="AD21" s="121"/>
    </row>
  </sheetData>
  <mergeCells count="23"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M8:M9"/>
    <mergeCell ref="N8:N9"/>
    <mergeCell ref="O8:Q8"/>
    <mergeCell ref="R8:R9"/>
    <mergeCell ref="S8:T8"/>
    <mergeCell ref="AC8:AC9"/>
    <mergeCell ref="AD8:AD9"/>
    <mergeCell ref="U10:AD10"/>
    <mergeCell ref="U20:AD20"/>
    <mergeCell ref="S21:AD21"/>
    <mergeCell ref="U8:U9"/>
  </mergeCells>
  <printOptions horizontalCentered="1" verticalCentered="1"/>
  <pageMargins left="0" right="0" top="0" bottom="0" header="0" footer="0"/>
  <pageSetup scale="50" orientation="landscape" r:id="rId1"/>
  <headerFooter>
    <oddHeader>&amp;R4.A.8 PAG. &amp;P DE &amp;N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39</vt:i4>
      </vt:variant>
      <vt:variant>
        <vt:lpstr>Rangos con nombre</vt:lpstr>
      </vt:variant>
      <vt:variant>
        <vt:i4>40</vt:i4>
      </vt:variant>
    </vt:vector>
  </HeadingPairs>
  <TitlesOfParts>
    <vt:vector size="79" baseType="lpstr">
      <vt:lpstr>ANEXO 4.A CONCENTRADO DE CONV</vt:lpstr>
      <vt:lpstr>4.A.1RTRANSF Nuevo(T)</vt:lpstr>
      <vt:lpstr>4.A.2RTRANSF Nuevo(P)</vt:lpstr>
      <vt:lpstr>4.A.3RTRANSF Nuevo(NI)</vt:lpstr>
      <vt:lpstr>4.A.4RTRANSF Nuevo(NI)INT</vt:lpstr>
      <vt:lpstr>4.A.5RTRANSF Economias(T)</vt:lpstr>
      <vt:lpstr>4.A.6RTRANSF Economias(NI)INT</vt:lpstr>
      <vt:lpstr>4.A.7FORTASEG Nuevo(NI)INT </vt:lpstr>
      <vt:lpstr>4.A.8FORTASEG Nuevo(T)</vt:lpstr>
      <vt:lpstr>4.A.9FORTASEG Nuevo(P)</vt:lpstr>
      <vt:lpstr>4.A.10FORTASEG Nuevo(NI)</vt:lpstr>
      <vt:lpstr>4.A.11FORTASEG Refrendo(NI)</vt:lpstr>
      <vt:lpstr>4.A.12PINFRA Economias(NI)INT</vt:lpstr>
      <vt:lpstr>4.A.13PINFRA Economias(NI)</vt:lpstr>
      <vt:lpstr>4.A.14AAL Nuevo(NI)INT</vt:lpstr>
      <vt:lpstr>4.A.15AAL Nuevo(P)</vt:lpstr>
      <vt:lpstr>4.A.16AAL Nuevo(NI)</vt:lpstr>
      <vt:lpstr>4.A.17PTAR Nuevo(NI)INT</vt:lpstr>
      <vt:lpstr>4.A.18PTAR Nuevo(NI)</vt:lpstr>
      <vt:lpstr>4.A.19APAUR Nuevo(NI)INT</vt:lpstr>
      <vt:lpstr>4.A.20APAUR Nuevo(P)</vt:lpstr>
      <vt:lpstr>4.A.21APAUR Nuevo(NI)</vt:lpstr>
      <vt:lpstr>4.A.22PDR Nuevo(NI) INT</vt:lpstr>
      <vt:lpstr>4.A.23PROYREG Nuevo(P)</vt:lpstr>
      <vt:lpstr>4.A.24HID Nuevo(T)</vt:lpstr>
      <vt:lpstr>4.A.25HID Nuevo(NI)</vt:lpstr>
      <vt:lpstr>4.A.26HID Nuevo(NI)INT</vt:lpstr>
      <vt:lpstr>4.A.27HID Economias(NI)INT</vt:lpstr>
      <vt:lpstr>4.A.28HID Economias(T)</vt:lpstr>
      <vt:lpstr>4.A.29HID Economias(NI)</vt:lpstr>
      <vt:lpstr>4.A.30FORTA Economias (INT)</vt:lpstr>
      <vt:lpstr>4.A.31FORTA Nuevo(NI)INT</vt:lpstr>
      <vt:lpstr>4.A.32FORTA Nuevo(P)</vt:lpstr>
      <vt:lpstr>4.A.33FORTA Refrendo(T)</vt:lpstr>
      <vt:lpstr>4.A.34FORTA Refrendo(NI)</vt:lpstr>
      <vt:lpstr>4.A.35FFIN Economias(NI)INT</vt:lpstr>
      <vt:lpstr>4.A.36FFRONT Nuevo(NI)</vt:lpstr>
      <vt:lpstr>4.A.37FISE Nuevo(NI)INT</vt:lpstr>
      <vt:lpstr>4.A.38FISE Nuevo(P)</vt:lpstr>
      <vt:lpstr>'ANEXO 4.A CONCENTRADO DE CONV'!Área_de_impresión</vt:lpstr>
      <vt:lpstr>REDONDEAR</vt:lpstr>
      <vt:lpstr>'4.A.10FORTASEG Nuevo(NI)'!Títulos_a_imprimir</vt:lpstr>
      <vt:lpstr>'4.A.11FORTASEG Refrendo(NI)'!Títulos_a_imprimir</vt:lpstr>
      <vt:lpstr>'4.A.12PINFRA Economias(NI)INT'!Títulos_a_imprimir</vt:lpstr>
      <vt:lpstr>'4.A.13PINFRA Economias(NI)'!Títulos_a_imprimir</vt:lpstr>
      <vt:lpstr>'4.A.14AAL Nuevo(NI)INT'!Títulos_a_imprimir</vt:lpstr>
      <vt:lpstr>'4.A.15AAL Nuevo(P)'!Títulos_a_imprimir</vt:lpstr>
      <vt:lpstr>'4.A.16AAL Nuevo(NI)'!Títulos_a_imprimir</vt:lpstr>
      <vt:lpstr>'4.A.17PTAR Nuevo(NI)INT'!Títulos_a_imprimir</vt:lpstr>
      <vt:lpstr>'4.A.18PTAR Nuevo(NI)'!Títulos_a_imprimir</vt:lpstr>
      <vt:lpstr>'4.A.19APAUR Nuevo(NI)INT'!Títulos_a_imprimir</vt:lpstr>
      <vt:lpstr>'4.A.1RTRANSF Nuevo(T)'!Títulos_a_imprimir</vt:lpstr>
      <vt:lpstr>'4.A.20APAUR Nuevo(P)'!Títulos_a_imprimir</vt:lpstr>
      <vt:lpstr>'4.A.21APAUR Nuevo(NI)'!Títulos_a_imprimir</vt:lpstr>
      <vt:lpstr>'4.A.22PDR Nuevo(NI) INT'!Títulos_a_imprimir</vt:lpstr>
      <vt:lpstr>'4.A.23PROYREG Nuevo(P)'!Títulos_a_imprimir</vt:lpstr>
      <vt:lpstr>'4.A.24HID Nuevo(T)'!Títulos_a_imprimir</vt:lpstr>
      <vt:lpstr>'4.A.25HID Nuevo(NI)'!Títulos_a_imprimir</vt:lpstr>
      <vt:lpstr>'4.A.26HID Nuevo(NI)INT'!Títulos_a_imprimir</vt:lpstr>
      <vt:lpstr>'4.A.27HID Economias(NI)INT'!Títulos_a_imprimir</vt:lpstr>
      <vt:lpstr>'4.A.28HID Economias(T)'!Títulos_a_imprimir</vt:lpstr>
      <vt:lpstr>'4.A.29HID Economias(NI)'!Títulos_a_imprimir</vt:lpstr>
      <vt:lpstr>'4.A.2RTRANSF Nuevo(P)'!Títulos_a_imprimir</vt:lpstr>
      <vt:lpstr>'4.A.30FORTA Economias (INT)'!Títulos_a_imprimir</vt:lpstr>
      <vt:lpstr>'4.A.31FORTA Nuevo(NI)INT'!Títulos_a_imprimir</vt:lpstr>
      <vt:lpstr>'4.A.32FORTA Nuevo(P)'!Títulos_a_imprimir</vt:lpstr>
      <vt:lpstr>'4.A.33FORTA Refrendo(T)'!Títulos_a_imprimir</vt:lpstr>
      <vt:lpstr>'4.A.34FORTA Refrendo(NI)'!Títulos_a_imprimir</vt:lpstr>
      <vt:lpstr>'4.A.35FFIN Economias(NI)INT'!Títulos_a_imprimir</vt:lpstr>
      <vt:lpstr>'4.A.36FFRONT Nuevo(NI)'!Títulos_a_imprimir</vt:lpstr>
      <vt:lpstr>'4.A.37FISE Nuevo(NI)INT'!Títulos_a_imprimir</vt:lpstr>
      <vt:lpstr>'4.A.38FISE Nuevo(P)'!Títulos_a_imprimir</vt:lpstr>
      <vt:lpstr>'4.A.3RTRANSF Nuevo(NI)'!Títulos_a_imprimir</vt:lpstr>
      <vt:lpstr>'4.A.4RTRANSF Nuevo(NI)INT'!Títulos_a_imprimir</vt:lpstr>
      <vt:lpstr>'4.A.5RTRANSF Economias(T)'!Títulos_a_imprimir</vt:lpstr>
      <vt:lpstr>'4.A.6RTRANSF Economias(NI)INT'!Títulos_a_imprimir</vt:lpstr>
      <vt:lpstr>'4.A.7FORTASEG Nuevo(NI)INT '!Títulos_a_imprimir</vt:lpstr>
      <vt:lpstr>'4.A.8FORTASEG Nuevo(T)'!Títulos_a_imprimir</vt:lpstr>
      <vt:lpstr>'4.A.9FORTASEG Nuevo(P)'!Títulos_a_imprimir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Renan</dc:creator>
  <cp:lastModifiedBy>JASSO</cp:lastModifiedBy>
  <cp:lastPrinted>2017-10-25T19:24:17Z</cp:lastPrinted>
  <dcterms:created xsi:type="dcterms:W3CDTF">2017-07-28T03:27:09Z</dcterms:created>
  <dcterms:modified xsi:type="dcterms:W3CDTF">2017-10-25T19:26:49Z</dcterms:modified>
</cp:coreProperties>
</file>